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sdsor" ContentType="application/vnd.openxmlformats-package.digital-signature-origin"/>
  <Default Extension="psdsxs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/package/services/digital-signature/origin.psdsor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05" yWindow="120" windowWidth="12120" windowHeight="9120" activeTab="0"/>
  </bookViews>
  <sheets>
    <sheet name="DN - BẢNG CÂN ĐỐI KẾ TOÁN" sheetId="1" r:id="rId1"/>
    <sheet name="DN - BÁO CÁO KẾT QUẢ KINH DOANH" sheetId="2" r:id="rId2"/>
    <sheet name="DN - BÁO CÁO LƯU CHUYỂN TIỀn te" sheetId="5" r:id="rId3"/>
  </sheets>
  <externalReferences>
    <externalReference r:id="rId6"/>
  </externalReferences>
  <definedNames/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D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<sst xmlns="http://schemas.openxmlformats.org/spreadsheetml/2006/main" count="366" uniqueCount="323">
  <si>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</si>
  <si>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</si>
  <si>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</si>
  <si>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</si>
  <si>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</si>
  <si>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</si>
  <si>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</si>
  <si>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</si>
  <si>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</si>
  <si>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</si>
  <si>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</si>
  <si>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</si>
  <si>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</si>
  <si>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</si>
  <si>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</si>
  <si>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</si>
  <si>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</si>
  <si>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</si>
  <si>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</si>
  <si>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</si>
  <si>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</si>
  <si>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</si>
  <si>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</si>
  <si>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</si>
  <si>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</si>
  <si>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</si>
  <si>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</si>
  <si>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</si>
  <si>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</si>
  <si>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</si>
  <si>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</si>
  <si>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</si>
  <si>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</si>
  <si>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</si>
  <si>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</si>
  <si>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</si>
  <si>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</si>
  <si>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</si>
  <si>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</si>
  <si>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</si>
  <si>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</si>
  <si>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</si>
  <si>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</si>
  <si>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</si>
  <si>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</si>
  <si>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</si>
  <si>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</si>
  <si>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</si>
  <si>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</si>
  <si>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</si>
  <si>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</si>
  <si>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</si>
  <si>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</si>
  <si>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</si>
  <si>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</si>
  <si>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</si>
  <si>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</si>
  <si>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</si>
  <si>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</si>
  <si>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</si>
  <si>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</si>
  <si>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</si>
  <si>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</si>
  <si>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</si>
  <si>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</si>
  <si>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</si>
  <si>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</si>
  <si>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</si>
  <si>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</si>
  <si>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</si>
  <si>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</si>
  <si>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</si>
  <si>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</si>
  <si>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</si>
  <si>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</si>
  <si>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</si>
  <si>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</si>
  <si>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</si>
  <si>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</si>
  <si>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</si>
  <si>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</si>
  <si>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</si>
  <si>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</si>
  <si>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</si>
  <si>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</si>
  <si>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</si>
  <si>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</si>
  <si>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</si>
  <si>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</si>
  <si>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</si>
  <si>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</si>
  <si>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</si>
  <si>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</si>
  <si>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</si>
  <si>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</si>
  <si>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</si>
  <si>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</si>
  <si>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</si>
  <si>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</si>
  <si>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</si>
  <si>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</si>
  <si>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</si>
  <si>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</si>
  <si>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</si>
  <si>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</si>
  <si>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</si>
  <si>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</si>
  <si>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</si>
  <si>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</si>
  <si>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</si>
  <si>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</si>
  <si>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</si>
  <si>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</si>
  <si>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</si>
  <si>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</si>
  <si>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</si>
  <si>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</si>
  <si>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</si>
  <si>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</si>
  <si>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</si>
  <si>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</si>
  <si>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</si>
  <si>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</si>
  <si>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</si>
  <si>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</si>
  <si>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</si>
  <si>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</si>
  <si>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</si>
  <si>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</si>
  <si>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</si>
  <si>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</si>
  <si>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</si>
  <si>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</si>
  <si>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</si>
  <si>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</si>
  <si>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</si>
  <si>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</si>
  <si>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</si>
  <si>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</si>
  <si>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</si>
  <si>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</si>
  <si>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</si>
  <si>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</si>
  <si>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</si>
  <si>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</si>
  <si>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</si>
  <si>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</si>
  <si>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</si>
  <si>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</si>
  <si>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</si>
  <si>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</si>
  <si>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</si>
  <si>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</si>
  <si>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</si>
  <si>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</si>
  <si>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</si>
  <si>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</si>
  <si>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</si>
  <si>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</si>
  <si>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</si>
  <si>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</si>
  <si>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</si>
  <si>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</si>
  <si>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</si>
  <si>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</si>
  <si>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</si>
  <si>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</si>
  <si>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</si>
  <si>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</si>
  <si>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</si>
  <si>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</si>
  <si>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</si>
  <si>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</si>
  <si>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</si>
  <si>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</si>
  <si>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</si>
  <si>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</si>
  <si>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</si>
  <si>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</si>
  <si>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</si>
  <si>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</si>
  <si>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</si>
  <si>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</si>
  <si>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</si>
  <si>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</si>
  <si>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</si>
  <si>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</si>
  <si>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</si>
  <si>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</si>
  <si>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</si>
  <si>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</si>
  <si>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</si>
  <si>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</si>
  <si>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</si>
  <si>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</si>
  <si>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</si>
  <si>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</si>
  <si>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</si>
  <si>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</si>
  <si>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</si>
  <si>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</si>
  <si>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</si>
  <si>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</si>
  <si>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</si>
  <si>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</si>
  <si>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</si>
  <si>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</si>
  <si>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</si>
  <si>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TAXI GAS SÀI GÒN PETROLIMEX</t>
  </si>
  <si>
    <t>Tel:08.35124262     Fax: 08.35124124</t>
  </si>
  <si>
    <t>Địa chỉ:178/6 ĐIỆN BIÊN PHỦ ,P21, QUẬN BÌNH THẠNH,TP HCM</t>
  </si>
  <si>
    <t>Mẫu số Q-01d</t>
  </si>
  <si>
    <t>Quý này năm nay</t>
  </si>
  <si>
    <t>Số lũy kế Năm nay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</si>
  <si>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</si>
  <si>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</si>
  <si>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</si>
  <si>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</si>
  <si>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</si>
  <si>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</si>
  <si>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</si>
  <si>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</si>
  <si>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</si>
  <si>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</si>
  <si>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</si>
  <si>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</si>
  <si>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</si>
  <si>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</si>
  <si>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</si>
  <si>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</si>
  <si>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</si>
  <si>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</si>
  <si>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</si>
  <si>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</si>
  <si>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</si>
  <si>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</si>
  <si>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</si>
  <si>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</si>
  <si>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</si>
  <si>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</si>
  <si>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</si>
  <si>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</si>
  <si>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</si>
  <si>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</si>
  <si>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</si>
  <si>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</si>
  <si>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</si>
  <si>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</si>
  <si>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</si>
  <si>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</si>
  <si>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</si>
  <si>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</si>
  <si>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</si>
  <si>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</si>
  <si>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</si>
  <si>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</si>
  <si>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                  NGÖÔØI  LAÄP BIEÅU                              </t>
  </si>
  <si>
    <t>Mẫu số Q-02d</t>
  </si>
  <si>
    <t>Nam truoc</t>
  </si>
  <si>
    <t>Nam nay</t>
  </si>
  <si>
    <t xml:space="preserve"> GIAÙM ÑOÁC</t>
  </si>
  <si>
    <t xml:space="preserve">DN - BÁO CÁO KẾT QUẢ KINH DOANH </t>
  </si>
  <si>
    <t xml:space="preserve">  KEÁ TOAÙN TRÖÔÛNG</t>
  </si>
  <si>
    <t xml:space="preserve">                         NGÖÔØI  LAÄP BIEÅU                    KEÁ TOAÙN TRÖÔÛNG</t>
  </si>
  <si>
    <t>Mẫu số Q-03d</t>
  </si>
  <si>
    <t xml:space="preserve">DN - BÁO CÁO LƯU CHUYỂN TIỀN TỆ - PPTT </t>
  </si>
  <si>
    <t>Mã CT</t>
  </si>
  <si>
    <t>TM</t>
  </si>
  <si>
    <t>LKế Năm nay</t>
  </si>
  <si>
    <t>LKế Năm trước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</si>
  <si>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</si>
  <si>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</si>
  <si>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</si>
  <si>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</si>
  <si>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</si>
  <si>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</si>
  <si>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</si>
  <si>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</si>
  <si>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</si>
  <si>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</si>
  <si>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</si>
  <si>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</si>
  <si>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</si>
  <si>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</si>
  <si>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</si>
  <si>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</si>
  <si>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</si>
  <si>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</si>
  <si>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</si>
  <si>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</si>
  <si>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</si>
  <si>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</si>
  <si>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</si>
  <si>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</si>
  <si>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</si>
  <si>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</si>
  <si>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</si>
  <si>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</si>
  <si>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</si>
  <si>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</si>
  <si>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</si>
  <si>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</si>
  <si>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</si>
  <si>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</si>
  <si>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</si>
  <si>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</si>
  <si>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</si>
  <si>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Quý này năm trước</t>
  </si>
  <si>
    <t>Số lũy kế Năm trước</t>
  </si>
  <si>
    <t xml:space="preserve">                         NGÖÔØI  LAÄP BIEÅU                  KEÁ TOAÙN TRÖÔÛNG</t>
  </si>
  <si>
    <t>tang</t>
  </si>
  <si>
    <t>QUY 3</t>
  </si>
  <si>
    <t>6 THANG</t>
  </si>
  <si>
    <t>TONG</t>
  </si>
  <si>
    <t>TREN 3 THANG</t>
  </si>
  <si>
    <t>9 THANG</t>
  </si>
  <si>
    <t>Quí 4/2014</t>
  </si>
  <si>
    <t>QUÝ 4  NĂM 2014</t>
  </si>
  <si>
    <t>TP, HCM ngµy 31 th¸ng 12 n¨m 2014</t>
  </si>
  <si>
    <t>QUÝ 4/ 2014</t>
  </si>
  <si>
    <t>Năm tài chính quý 4/2014</t>
  </si>
  <si>
    <t xml:space="preserve"> Năm tài chính Quí 4/2014</t>
  </si>
  <si>
    <t>QUÍ 4/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</si>
</sst>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4" formatCode="_(* #,##0_);_(* \(#,##0\);_(* &quot;-&quot;??_);_(@_)"/>
  </numFmts>
  <fonts count="20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.VnArial"/>
      <family val="2"/>
    </font>
    <font>
      <b/>
      <sz val="10"/>
      <name val="VNI-Times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"/>
      <color indexed="8"/>
      <name val="MS Sans Serif"/>
      <family val="2"/>
    </font>
    <font>
      <sz val="1"/>
      <name val="Arial"/>
      <family val="2"/>
    </font>
    <font>
      <b/>
      <sz val="1"/>
      <name val="Arial"/>
      <family val="2"/>
    </font>
    <font>
      <b/>
      <sz val="1"/>
      <color indexed="8"/>
      <name val="MS Sans Serif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"/>
      <color indexed="10"/>
      <name val="Arial"/>
      <family val="2"/>
    </font>
    <font>
      <sz val="1"/>
      <color indexed="10"/>
      <name val=".VnTime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1" fillId="0" borderId="0" xfId="0" applyFont="1"/>
    <xf numFmtId="3" fontId="2" fillId="0" borderId="1" xfId="0" applyNumberFormat="1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1" fillId="0" borderId="1" xfId="0" applyFont="1" applyFill="1" applyBorder="1"/>
    <xf numFmtId="0" fontId="2" fillId="0" borderId="1" xfId="0" applyFont="1" applyFill="1" applyBorder="1"/>
    <xf numFmtId="3" fontId="14" fillId="0" borderId="1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/>
    </xf>
    <xf numFmtId="174" fontId="1" fillId="0" borderId="0" xfId="18" applyNumberFormat="1" applyFont="1" applyFill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14" fillId="0" borderId="1" xfId="0" applyFont="1" applyFill="1" applyBorder="1"/>
    <xf numFmtId="3" fontId="14" fillId="0" borderId="0" xfId="0" applyNumberFormat="1" applyFont="1" applyFill="1"/>
    <xf numFmtId="0" fontId="14" fillId="0" borderId="0" xfId="0" applyFont="1" applyFill="1"/>
    <xf numFmtId="0" fontId="13" fillId="0" borderId="0" xfId="0" applyFont="1" applyFill="1"/>
    <xf numFmtId="3" fontId="13" fillId="0" borderId="0" xfId="0" applyNumberFormat="1" applyFont="1" applyFill="1"/>
    <xf numFmtId="3" fontId="11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3" fontId="9" fillId="0" borderId="0" xfId="0" applyNumberFormat="1" applyFont="1" applyFill="1"/>
    <xf numFmtId="0" fontId="11" fillId="0" borderId="0" xfId="0" applyFont="1" applyFill="1" applyAlignment="1">
      <alignment horizontal="right"/>
    </xf>
    <xf numFmtId="3" fontId="12" fillId="0" borderId="0" xfId="0" applyNumberFormat="1" applyFont="1" applyFill="1"/>
    <xf numFmtId="3" fontId="8" fillId="0" borderId="0" xfId="0" applyNumberFormat="1" applyFont="1" applyFill="1"/>
    <xf numFmtId="0" fontId="11" fillId="0" borderId="0" xfId="0" applyFont="1" applyFill="1" applyBorder="1"/>
    <xf numFmtId="4" fontId="9" fillId="0" borderId="0" xfId="0" applyNumberFormat="1" applyFont="1" applyFill="1" applyBorder="1"/>
    <xf numFmtId="3" fontId="9" fillId="0" borderId="0" xfId="0" applyNumberFormat="1" applyFont="1" applyFill="1" applyBorder="1"/>
    <xf numFmtId="3" fontId="11" fillId="0" borderId="0" xfId="0" applyNumberFormat="1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4" fontId="8" fillId="0" borderId="0" xfId="0" applyNumberFormat="1" applyFont="1" applyFill="1" applyBorder="1"/>
    <xf numFmtId="3" fontId="8" fillId="0" borderId="0" xfId="0" applyNumberFormat="1" applyFont="1" applyFill="1" applyBorder="1"/>
    <xf numFmtId="0" fontId="1" fillId="0" borderId="0" xfId="0" applyFont="1" applyFill="1" applyBorder="1"/>
    <xf numFmtId="174" fontId="1" fillId="0" borderId="0" xfId="0" applyNumberFormat="1" applyFont="1" applyFill="1"/>
    <xf numFmtId="0" fontId="6" fillId="0" borderId="0" xfId="0" applyFont="1" applyFill="1" applyBorder="1" applyAlignment="1">
      <alignment/>
    </xf>
    <xf numFmtId="3" fontId="5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/>
    <xf numFmtId="3" fontId="16" fillId="0" borderId="0" xfId="0" applyNumberFormat="1" applyFont="1" applyFill="1"/>
    <xf numFmtId="0" fontId="16" fillId="0" borderId="0" xfId="0" applyFont="1" applyFill="1" applyBorder="1"/>
    <xf numFmtId="3" fontId="16" fillId="0" borderId="0" xfId="0" applyNumberFormat="1" applyFont="1" applyFill="1" applyBorder="1"/>
    <xf numFmtId="3" fontId="17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/>
    <xf numFmtId="0" fontId="18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/>
    <xf numFmtId="3" fontId="1" fillId="2" borderId="1" xfId="0" applyNumberFormat="1" applyFont="1" applyFill="1" applyBorder="1"/>
    <xf numFmtId="3" fontId="1" fillId="2" borderId="0" xfId="0" applyNumberFormat="1" applyFont="1" applyFill="1"/>
    <xf numFmtId="3" fontId="15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axi%20gas\Thuy\Taxi%202010.2011\BCKQ%20KD\Nam%202013\qui%20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 - BẢNG CÂN ĐỐI KẾ TOÁN"/>
      <sheetName val="DN - BÁO CÁO KẾT QUẢ KINH DOANH"/>
      <sheetName val="DN - BÁO CÁO LƯU CHUYỂN TIỀN TỆ"/>
    </sheetNames>
    <sheetDataSet>
      <sheetData sheetId="0">
        <row r="13">
          <cell r="D13">
            <v>3255834000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3"/>
  <sheetViews>
    <sheetView tabSelected="1" workbookViewId="0" topLeftCell="A114">
      <selection activeCell="D303" sqref="D303"/>
    </sheetView>
  </sheetViews>
  <sheetFormatPr defaultColWidth="9.140625" defaultRowHeight="12"/>
  <cols>
    <col min="1" max="1" width="49.57421875" style="2" customWidth="1"/>
    <col min="2" max="2" width="10.00390625" style="2" customWidth="1"/>
    <col min="3" max="3" width="10.140625" style="2" customWidth="1"/>
    <col min="4" max="4" width="16.00390625" style="2" customWidth="1"/>
    <col min="5" max="5" width="15.28125" style="2" customWidth="1"/>
    <col min="6" max="6" width="9.140625" style="2" customWidth="1"/>
    <col min="7" max="7" width="10.421875" style="2" bestFit="1" customWidth="1"/>
    <col min="8" max="8" width="10.00390625" style="2" bestFit="1" customWidth="1"/>
    <col min="9" max="16384" width="9.140625" style="2" customWidth="1"/>
  </cols>
  <sheetData>
    <row r="1" spans="1:3" ht="12">
      <c r="A1" s="60" t="s">
        <v>208</v>
      </c>
      <c r="B1" s="61"/>
      <c r="C1" s="2" t="s">
        <v>0</v>
      </c>
    </row>
    <row r="2" spans="1:3" ht="12">
      <c r="A2" s="61" t="s">
        <v>210</v>
      </c>
      <c r="B2" s="61"/>
      <c r="C2" s="2" t="s">
        <v>316</v>
      </c>
    </row>
    <row r="3" spans="1:2" ht="12">
      <c r="A3" s="61" t="s">
        <v>209</v>
      </c>
      <c r="B3" s="61"/>
    </row>
    <row r="4" spans="3:4" ht="12">
      <c r="C4" s="61" t="s">
        <v>211</v>
      </c>
      <c r="D4" s="61"/>
    </row>
    <row r="5" spans="1:5" ht="20.1" customHeight="1">
      <c r="A5" s="62" t="s">
        <v>1</v>
      </c>
      <c r="B5" s="62"/>
      <c r="C5" s="62"/>
      <c r="D5" s="62"/>
      <c r="E5" s="62"/>
    </row>
    <row r="6" spans="1:5" ht="15.75">
      <c r="A6" s="63" t="s">
        <v>317</v>
      </c>
      <c r="B6" s="63"/>
      <c r="C6" s="63"/>
      <c r="D6" s="63"/>
      <c r="E6" s="63"/>
    </row>
    <row r="8" spans="1:5" ht="12">
      <c r="A8" s="3" t="s">
        <v>2</v>
      </c>
      <c r="B8" s="3" t="s">
        <v>3</v>
      </c>
      <c r="C8" s="3" t="s">
        <v>4</v>
      </c>
      <c r="D8" s="3" t="s">
        <v>6</v>
      </c>
      <c r="E8" s="3" t="s">
        <v>5</v>
      </c>
    </row>
    <row r="9" spans="1:5" ht="12">
      <c r="A9" s="4" t="s">
        <v>7</v>
      </c>
      <c r="B9" s="4"/>
      <c r="C9" s="4"/>
      <c r="D9" s="4"/>
      <c r="E9" s="4"/>
    </row>
    <row r="10" spans="1:5" ht="12">
      <c r="A10" s="7" t="s">
        <v>8</v>
      </c>
      <c r="B10" s="7" t="s">
        <v>9</v>
      </c>
      <c r="C10" s="7"/>
      <c r="D10" s="5">
        <f>D11+D14+D17+D24+D27</f>
        <v>83649198894</v>
      </c>
      <c r="E10" s="5">
        <f>E11+E14+E17+E24+E27</f>
        <v>66623424793</v>
      </c>
    </row>
    <row r="11" spans="1:5" ht="12">
      <c r="A11" s="7" t="s">
        <v>10</v>
      </c>
      <c r="B11" s="7" t="s">
        <v>11</v>
      </c>
      <c r="C11" s="7"/>
      <c r="D11" s="5">
        <f>SUM(D12:D13)</f>
        <v>80559474831</v>
      </c>
      <c r="E11" s="5">
        <f>SUM(E12:E13)</f>
        <v>2618571518</v>
      </c>
    </row>
    <row r="12" spans="1:5" ht="12">
      <c r="A12" s="8" t="s">
        <v>12</v>
      </c>
      <c r="B12" s="8" t="s">
        <v>13</v>
      </c>
      <c r="C12" s="8"/>
      <c r="D12" s="1">
        <v>607989784</v>
      </c>
      <c r="E12" s="1">
        <v>1109821518</v>
      </c>
    </row>
    <row r="13" spans="1:5" ht="12">
      <c r="A13" s="8" t="s">
        <v>14</v>
      </c>
      <c r="B13" s="8" t="s">
        <v>15</v>
      </c>
      <c r="C13" s="8"/>
      <c r="D13" s="1">
        <f>81042735047-D15</f>
        <v>79951485047</v>
      </c>
      <c r="E13" s="1">
        <v>1508750000</v>
      </c>
    </row>
    <row r="14" spans="1:5" ht="12">
      <c r="A14" s="7" t="s">
        <v>16</v>
      </c>
      <c r="B14" s="7" t="s">
        <v>17</v>
      </c>
      <c r="C14" s="7"/>
      <c r="D14" s="5">
        <f>SUM(D15:D16)</f>
        <v>1091250000</v>
      </c>
      <c r="E14" s="5">
        <f>SUM(E15:E16)</f>
        <v>56683167052</v>
      </c>
    </row>
    <row r="15" spans="1:5" ht="12">
      <c r="A15" s="8" t="s">
        <v>18</v>
      </c>
      <c r="B15" s="8" t="s">
        <v>19</v>
      </c>
      <c r="C15" s="8"/>
      <c r="D15" s="1">
        <v>1091250000</v>
      </c>
      <c r="E15" s="1">
        <f>58191917052-1508750000</f>
        <v>56683167052</v>
      </c>
    </row>
    <row r="16" spans="1:5" ht="12">
      <c r="A16" s="8" t="s">
        <v>20</v>
      </c>
      <c r="B16" s="8" t="s">
        <v>21</v>
      </c>
      <c r="C16" s="8"/>
      <c r="D16" s="1">
        <v>0</v>
      </c>
      <c r="E16" s="1">
        <v>0</v>
      </c>
    </row>
    <row r="17" spans="1:5" ht="12">
      <c r="A17" s="7" t="s">
        <v>22</v>
      </c>
      <c r="B17" s="7" t="s">
        <v>23</v>
      </c>
      <c r="C17" s="7"/>
      <c r="D17" s="5">
        <f>SUM(D18:D23)</f>
        <v>35265695</v>
      </c>
      <c r="E17" s="5">
        <f>SUM(E18:E23)</f>
        <v>4645034744</v>
      </c>
    </row>
    <row r="18" spans="1:5" ht="12">
      <c r="A18" s="8" t="s">
        <v>24</v>
      </c>
      <c r="B18" s="8" t="s">
        <v>25</v>
      </c>
      <c r="C18" s="8"/>
      <c r="D18" s="1">
        <v>36260521568</v>
      </c>
      <c r="E18" s="1">
        <v>38468545937</v>
      </c>
    </row>
    <row r="19" spans="1:5" ht="12">
      <c r="A19" s="8" t="s">
        <v>26</v>
      </c>
      <c r="B19" s="8" t="s">
        <v>27</v>
      </c>
      <c r="C19" s="8"/>
      <c r="D19" s="1">
        <v>300036</v>
      </c>
      <c r="E19" s="1">
        <v>300067</v>
      </c>
    </row>
    <row r="20" spans="1:5" ht="12">
      <c r="A20" s="8" t="s">
        <v>28</v>
      </c>
      <c r="B20" s="8" t="s">
        <v>29</v>
      </c>
      <c r="C20" s="8"/>
      <c r="D20" s="1">
        <v>0</v>
      </c>
      <c r="E20" s="1">
        <v>0</v>
      </c>
    </row>
    <row r="21" spans="1:5" ht="12">
      <c r="A21" s="8" t="s">
        <v>30</v>
      </c>
      <c r="B21" s="8" t="s">
        <v>31</v>
      </c>
      <c r="C21" s="8"/>
      <c r="D21" s="1">
        <v>0</v>
      </c>
      <c r="E21" s="1">
        <v>0</v>
      </c>
    </row>
    <row r="22" spans="1:5" ht="12">
      <c r="A22" s="8" t="s">
        <v>32</v>
      </c>
      <c r="B22" s="8" t="s">
        <v>33</v>
      </c>
      <c r="C22" s="8"/>
      <c r="D22" s="1">
        <v>1038555918</v>
      </c>
      <c r="E22" s="1">
        <v>5235373144</v>
      </c>
    </row>
    <row r="23" spans="1:5" ht="12">
      <c r="A23" s="8" t="s">
        <v>34</v>
      </c>
      <c r="B23" s="8" t="s">
        <v>35</v>
      </c>
      <c r="C23" s="8"/>
      <c r="D23" s="1">
        <v>-37264111827</v>
      </c>
      <c r="E23" s="1">
        <v>-39059184404</v>
      </c>
    </row>
    <row r="24" spans="1:5" ht="12">
      <c r="A24" s="7" t="s">
        <v>36</v>
      </c>
      <c r="B24" s="7" t="s">
        <v>37</v>
      </c>
      <c r="C24" s="7"/>
      <c r="D24" s="5">
        <f>SUM(D25:D26)</f>
        <v>322800000</v>
      </c>
      <c r="E24" s="5">
        <f>SUM(E25:E26)</f>
        <v>435407564</v>
      </c>
    </row>
    <row r="25" spans="1:5" ht="12">
      <c r="A25" s="8" t="s">
        <v>38</v>
      </c>
      <c r="B25" s="8" t="s">
        <v>39</v>
      </c>
      <c r="C25" s="8"/>
      <c r="D25" s="1">
        <v>322800000</v>
      </c>
      <c r="E25" s="1">
        <v>435407564</v>
      </c>
    </row>
    <row r="26" spans="1:5" ht="12">
      <c r="A26" s="8" t="s">
        <v>40</v>
      </c>
      <c r="B26" s="8" t="s">
        <v>41</v>
      </c>
      <c r="C26" s="8"/>
      <c r="D26" s="1">
        <v>0</v>
      </c>
      <c r="E26" s="1">
        <v>0</v>
      </c>
    </row>
    <row r="27" spans="1:5" ht="12">
      <c r="A27" s="7" t="s">
        <v>42</v>
      </c>
      <c r="B27" s="7" t="s">
        <v>43</v>
      </c>
      <c r="C27" s="7"/>
      <c r="D27" s="5">
        <f>SUM(D28:D31)</f>
        <v>1640408368</v>
      </c>
      <c r="E27" s="5">
        <f>SUM(E28:E31)</f>
        <v>2241243915</v>
      </c>
    </row>
    <row r="28" spans="1:6" ht="12">
      <c r="A28" s="8" t="s">
        <v>44</v>
      </c>
      <c r="B28" s="8" t="s">
        <v>45</v>
      </c>
      <c r="C28" s="8"/>
      <c r="D28" s="1">
        <v>0</v>
      </c>
      <c r="E28" s="1">
        <v>568209157</v>
      </c>
      <c r="F28" s="6"/>
    </row>
    <row r="29" spans="1:5" ht="12">
      <c r="A29" s="8" t="s">
        <v>46</v>
      </c>
      <c r="B29" s="8" t="s">
        <v>47</v>
      </c>
      <c r="C29" s="8"/>
      <c r="D29" s="1"/>
      <c r="E29" s="1"/>
    </row>
    <row r="30" spans="1:5" ht="12">
      <c r="A30" s="8" t="s">
        <v>48</v>
      </c>
      <c r="B30" s="8" t="s">
        <v>49</v>
      </c>
      <c r="C30" s="8"/>
      <c r="D30" s="1">
        <f>1629899658</f>
        <v>1629899658</v>
      </c>
      <c r="E30" s="1">
        <v>1629899658</v>
      </c>
    </row>
    <row r="31" spans="1:5" ht="12">
      <c r="A31" s="8" t="s">
        <v>50</v>
      </c>
      <c r="B31" s="8" t="s">
        <v>51</v>
      </c>
      <c r="C31" s="8"/>
      <c r="D31" s="1">
        <v>10508710</v>
      </c>
      <c r="E31" s="1">
        <v>43135100</v>
      </c>
    </row>
    <row r="32" spans="1:5" ht="12">
      <c r="A32" s="7" t="s">
        <v>52</v>
      </c>
      <c r="B32" s="7" t="s">
        <v>53</v>
      </c>
      <c r="C32" s="7"/>
      <c r="D32" s="5">
        <f>D33+D39+D50+D53+D58+D62</f>
        <v>0</v>
      </c>
      <c r="E32" s="5">
        <f>E33+E39+E50+E53+E58+E62</f>
        <v>8370474615</v>
      </c>
    </row>
    <row r="33" spans="1:5" ht="12">
      <c r="A33" s="7" t="s">
        <v>54</v>
      </c>
      <c r="B33" s="7" t="s">
        <v>55</v>
      </c>
      <c r="C33" s="7"/>
      <c r="D33" s="5">
        <f>SUM(D34:D38)</f>
        <v>0</v>
      </c>
      <c r="E33" s="5">
        <f>SUM(E34:E38)</f>
        <v>0</v>
      </c>
    </row>
    <row r="34" spans="1:5" ht="12">
      <c r="A34" s="8" t="s">
        <v>56</v>
      </c>
      <c r="B34" s="8" t="s">
        <v>57</v>
      </c>
      <c r="C34" s="8"/>
      <c r="D34" s="1">
        <v>0</v>
      </c>
      <c r="E34" s="1">
        <v>0</v>
      </c>
    </row>
    <row r="35" spans="1:5" ht="12">
      <c r="A35" s="8" t="s">
        <v>58</v>
      </c>
      <c r="B35" s="8" t="s">
        <v>59</v>
      </c>
      <c r="C35" s="8"/>
      <c r="D35" s="1">
        <v>0</v>
      </c>
      <c r="E35" s="1">
        <v>0</v>
      </c>
    </row>
    <row r="36" spans="1:5" ht="12">
      <c r="A36" s="8" t="s">
        <v>60</v>
      </c>
      <c r="B36" s="8" t="s">
        <v>61</v>
      </c>
      <c r="C36" s="8"/>
      <c r="D36" s="1">
        <v>0</v>
      </c>
      <c r="E36" s="1">
        <v>0</v>
      </c>
    </row>
    <row r="37" spans="1:5" ht="12">
      <c r="A37" s="8" t="s">
        <v>62</v>
      </c>
      <c r="B37" s="8" t="s">
        <v>63</v>
      </c>
      <c r="C37" s="8"/>
      <c r="D37" s="1">
        <v>0</v>
      </c>
      <c r="E37" s="1">
        <v>0</v>
      </c>
    </row>
    <row r="38" spans="1:5" ht="12">
      <c r="A38" s="8" t="s">
        <v>64</v>
      </c>
      <c r="B38" s="8" t="s">
        <v>65</v>
      </c>
      <c r="C38" s="8"/>
      <c r="D38" s="1">
        <v>0</v>
      </c>
      <c r="E38" s="1">
        <v>0</v>
      </c>
    </row>
    <row r="39" spans="1:5" ht="12">
      <c r="A39" s="7" t="s">
        <v>66</v>
      </c>
      <c r="B39" s="7" t="s">
        <v>67</v>
      </c>
      <c r="C39" s="7"/>
      <c r="D39" s="5">
        <f>D40+D43+D46+D49</f>
        <v>0</v>
      </c>
      <c r="E39" s="5">
        <f>E40+E43+E46+E49</f>
        <v>8281428445</v>
      </c>
    </row>
    <row r="40" spans="1:5" ht="12">
      <c r="A40" s="7" t="s">
        <v>68</v>
      </c>
      <c r="B40" s="7" t="s">
        <v>69</v>
      </c>
      <c r="C40" s="7"/>
      <c r="D40" s="5">
        <f>SUM(D41:D42)</f>
        <v>0</v>
      </c>
      <c r="E40" s="5">
        <f>SUM(E41:E42)</f>
        <v>8269484000</v>
      </c>
    </row>
    <row r="41" spans="1:5" ht="12">
      <c r="A41" s="8" t="s">
        <v>70</v>
      </c>
      <c r="B41" s="8" t="s">
        <v>71</v>
      </c>
      <c r="C41" s="8"/>
      <c r="D41" s="1">
        <v>933608638</v>
      </c>
      <c r="E41" s="1">
        <v>24145946317</v>
      </c>
    </row>
    <row r="42" spans="1:5" ht="12">
      <c r="A42" s="8" t="s">
        <v>72</v>
      </c>
      <c r="B42" s="8" t="s">
        <v>73</v>
      </c>
      <c r="C42" s="8"/>
      <c r="D42" s="1">
        <v>-933608638</v>
      </c>
      <c r="E42" s="1">
        <v>-15876462317</v>
      </c>
    </row>
    <row r="43" spans="1:5" ht="12">
      <c r="A43" s="7" t="s">
        <v>74</v>
      </c>
      <c r="B43" s="7" t="s">
        <v>75</v>
      </c>
      <c r="C43" s="7"/>
      <c r="D43" s="5">
        <f>SUM(D44:D45)</f>
        <v>0</v>
      </c>
      <c r="E43" s="5">
        <f>SUM(E44:E45)</f>
        <v>0</v>
      </c>
    </row>
    <row r="44" spans="1:5" ht="12">
      <c r="A44" s="8" t="s">
        <v>70</v>
      </c>
      <c r="B44" s="8" t="s">
        <v>76</v>
      </c>
      <c r="C44" s="8"/>
      <c r="D44" s="1"/>
      <c r="E44" s="1"/>
    </row>
    <row r="45" spans="1:5" ht="12">
      <c r="A45" s="8" t="s">
        <v>72</v>
      </c>
      <c r="B45" s="8" t="s">
        <v>77</v>
      </c>
      <c r="C45" s="8"/>
      <c r="D45" s="1"/>
      <c r="E45" s="1"/>
    </row>
    <row r="46" spans="1:5" ht="12">
      <c r="A46" s="7" t="s">
        <v>78</v>
      </c>
      <c r="B46" s="7" t="s">
        <v>79</v>
      </c>
      <c r="C46" s="7"/>
      <c r="D46" s="5">
        <f>SUM(D47:D48)</f>
        <v>0</v>
      </c>
      <c r="E46" s="5">
        <f>SUM(E47:E48)</f>
        <v>11944445</v>
      </c>
    </row>
    <row r="47" spans="1:5" ht="12">
      <c r="A47" s="8" t="s">
        <v>70</v>
      </c>
      <c r="B47" s="8" t="s">
        <v>80</v>
      </c>
      <c r="C47" s="8"/>
      <c r="D47" s="1">
        <v>43000000</v>
      </c>
      <c r="E47" s="1">
        <v>43000000</v>
      </c>
    </row>
    <row r="48" spans="1:5" ht="12">
      <c r="A48" s="8" t="s">
        <v>72</v>
      </c>
      <c r="B48" s="8" t="s">
        <v>81</v>
      </c>
      <c r="C48" s="8"/>
      <c r="D48" s="1">
        <v>-43000000</v>
      </c>
      <c r="E48" s="1">
        <v>-31055555</v>
      </c>
    </row>
    <row r="49" spans="1:5" ht="12">
      <c r="A49" s="8" t="s">
        <v>82</v>
      </c>
      <c r="B49" s="8" t="s">
        <v>83</v>
      </c>
      <c r="C49" s="8"/>
      <c r="D49" s="1">
        <v>0</v>
      </c>
      <c r="E49" s="1">
        <v>0</v>
      </c>
    </row>
    <row r="50" spans="1:5" ht="12">
      <c r="A50" s="7" t="s">
        <v>84</v>
      </c>
      <c r="B50" s="7" t="s">
        <v>85</v>
      </c>
      <c r="C50" s="7"/>
      <c r="D50" s="5">
        <f>SUM(D51:D52)</f>
        <v>0</v>
      </c>
      <c r="E50" s="5">
        <f>SUM(E51:E52)</f>
        <v>0</v>
      </c>
    </row>
    <row r="51" spans="1:5" ht="12">
      <c r="A51" s="8" t="s">
        <v>70</v>
      </c>
      <c r="B51" s="8" t="s">
        <v>86</v>
      </c>
      <c r="C51" s="8"/>
      <c r="D51" s="1">
        <v>0</v>
      </c>
      <c r="E51" s="1">
        <v>0</v>
      </c>
    </row>
    <row r="52" spans="1:5" ht="12">
      <c r="A52" s="8" t="s">
        <v>72</v>
      </c>
      <c r="B52" s="8" t="s">
        <v>87</v>
      </c>
      <c r="C52" s="8"/>
      <c r="D52" s="1">
        <v>0</v>
      </c>
      <c r="E52" s="1">
        <v>0</v>
      </c>
    </row>
    <row r="53" spans="1:5" ht="12">
      <c r="A53" s="7" t="s">
        <v>88</v>
      </c>
      <c r="B53" s="7" t="s">
        <v>89</v>
      </c>
      <c r="C53" s="7"/>
      <c r="D53" s="5">
        <f>SUM(D54:D57)</f>
        <v>0</v>
      </c>
      <c r="E53" s="5">
        <f>SUM(E54:E57)</f>
        <v>0</v>
      </c>
    </row>
    <row r="54" spans="1:5" ht="12">
      <c r="A54" s="8" t="s">
        <v>90</v>
      </c>
      <c r="B54" s="8" t="s">
        <v>91</v>
      </c>
      <c r="C54" s="8"/>
      <c r="D54" s="1">
        <v>0</v>
      </c>
      <c r="E54" s="1">
        <v>0</v>
      </c>
    </row>
    <row r="55" spans="1:5" ht="12">
      <c r="A55" s="8" t="s">
        <v>92</v>
      </c>
      <c r="B55" s="8" t="s">
        <v>93</v>
      </c>
      <c r="C55" s="8"/>
      <c r="D55" s="1">
        <v>0</v>
      </c>
      <c r="E55" s="1">
        <v>0</v>
      </c>
    </row>
    <row r="56" spans="1:5" ht="12">
      <c r="A56" s="8" t="s">
        <v>94</v>
      </c>
      <c r="B56" s="8" t="s">
        <v>95</v>
      </c>
      <c r="C56" s="8"/>
      <c r="D56" s="1">
        <v>0</v>
      </c>
      <c r="E56" s="1">
        <v>0</v>
      </c>
    </row>
    <row r="57" spans="1:5" ht="12">
      <c r="A57" s="8" t="s">
        <v>96</v>
      </c>
      <c r="B57" s="8" t="s">
        <v>97</v>
      </c>
      <c r="C57" s="8"/>
      <c r="D57" s="1">
        <v>0</v>
      </c>
      <c r="E57" s="1">
        <v>0</v>
      </c>
    </row>
    <row r="58" spans="1:5" ht="12">
      <c r="A58" s="7" t="s">
        <v>98</v>
      </c>
      <c r="B58" s="7" t="s">
        <v>99</v>
      </c>
      <c r="C58" s="7"/>
      <c r="D58" s="5">
        <f>SUM(D59:D61)</f>
        <v>0</v>
      </c>
      <c r="E58" s="5">
        <f>SUM(E59:E61)</f>
        <v>89046170</v>
      </c>
    </row>
    <row r="59" spans="1:5" ht="12">
      <c r="A59" s="8" t="s">
        <v>100</v>
      </c>
      <c r="B59" s="8" t="s">
        <v>101</v>
      </c>
      <c r="C59" s="8"/>
      <c r="D59" s="1"/>
      <c r="E59" s="1">
        <v>81216170</v>
      </c>
    </row>
    <row r="60" spans="1:5" ht="12">
      <c r="A60" s="8" t="s">
        <v>102</v>
      </c>
      <c r="B60" s="8" t="s">
        <v>103</v>
      </c>
      <c r="C60" s="8"/>
      <c r="D60" s="1">
        <v>0</v>
      </c>
      <c r="E60" s="1">
        <v>0</v>
      </c>
    </row>
    <row r="61" spans="1:5" ht="12">
      <c r="A61" s="8" t="s">
        <v>104</v>
      </c>
      <c r="B61" s="8" t="s">
        <v>105</v>
      </c>
      <c r="C61" s="8"/>
      <c r="D61" s="1"/>
      <c r="E61" s="1">
        <v>7830000</v>
      </c>
    </row>
    <row r="62" spans="1:5" s="13" customFormat="1" ht="12">
      <c r="A62" s="11" t="s">
        <v>106</v>
      </c>
      <c r="B62" s="11" t="s">
        <v>107</v>
      </c>
      <c r="C62" s="11"/>
      <c r="D62" s="12">
        <v>0</v>
      </c>
      <c r="E62" s="12">
        <v>0</v>
      </c>
    </row>
    <row r="63" spans="1:7" ht="12">
      <c r="A63" s="7" t="s">
        <v>108</v>
      </c>
      <c r="B63" s="7" t="s">
        <v>109</v>
      </c>
      <c r="C63" s="7"/>
      <c r="D63" s="5">
        <f>D10+D32</f>
        <v>83649198894</v>
      </c>
      <c r="E63" s="5">
        <f>E10+E32</f>
        <v>74993899408</v>
      </c>
      <c r="G63" s="6"/>
    </row>
    <row r="64" spans="1:5" ht="12">
      <c r="A64" s="7" t="s">
        <v>110</v>
      </c>
      <c r="B64" s="7"/>
      <c r="C64" s="7"/>
      <c r="D64" s="5">
        <v>0</v>
      </c>
      <c r="E64" s="5">
        <v>0</v>
      </c>
    </row>
    <row r="65" spans="1:5" ht="12">
      <c r="A65" s="7" t="s">
        <v>111</v>
      </c>
      <c r="B65" s="7" t="s">
        <v>112</v>
      </c>
      <c r="C65" s="7"/>
      <c r="D65" s="5">
        <f>D66+D78</f>
        <v>1333187738</v>
      </c>
      <c r="E65" s="5">
        <f>E66+E78</f>
        <v>2886056372</v>
      </c>
    </row>
    <row r="66" spans="1:5" ht="12">
      <c r="A66" s="7" t="s">
        <v>113</v>
      </c>
      <c r="B66" s="7" t="s">
        <v>114</v>
      </c>
      <c r="C66" s="7"/>
      <c r="D66" s="5">
        <f>SUM(D67:D77)</f>
        <v>1330948238</v>
      </c>
      <c r="E66" s="5">
        <f>SUM(E67:E77)</f>
        <v>2091341322</v>
      </c>
    </row>
    <row r="67" spans="1:5" ht="12">
      <c r="A67" s="8" t="s">
        <v>115</v>
      </c>
      <c r="B67" s="8" t="s">
        <v>116</v>
      </c>
      <c r="C67" s="8"/>
      <c r="D67" s="1"/>
      <c r="E67" s="1"/>
    </row>
    <row r="68" spans="1:5" ht="12">
      <c r="A68" s="8" t="s">
        <v>117</v>
      </c>
      <c r="B68" s="8" t="s">
        <v>118</v>
      </c>
      <c r="C68" s="8"/>
      <c r="D68" s="1">
        <v>26984591</v>
      </c>
      <c r="E68" s="1">
        <v>270870056</v>
      </c>
    </row>
    <row r="69" spans="1:5" ht="12">
      <c r="A69" s="8" t="s">
        <v>119</v>
      </c>
      <c r="B69" s="8" t="s">
        <v>120</v>
      </c>
      <c r="C69" s="8"/>
      <c r="D69" s="1">
        <v>4093920</v>
      </c>
      <c r="E69" s="1">
        <v>99001073</v>
      </c>
    </row>
    <row r="70" spans="1:8" ht="12">
      <c r="A70" s="8" t="s">
        <v>121</v>
      </c>
      <c r="B70" s="8" t="s">
        <v>122</v>
      </c>
      <c r="C70" s="8"/>
      <c r="D70" s="1">
        <v>338740380</v>
      </c>
      <c r="E70" s="1">
        <f>64059017+2715760+75730017</f>
        <v>142504794</v>
      </c>
      <c r="H70" s="2">
        <v>338740380</v>
      </c>
    </row>
    <row r="71" spans="1:8" ht="12">
      <c r="A71" s="8" t="s">
        <v>123</v>
      </c>
      <c r="B71" s="8" t="s">
        <v>124</v>
      </c>
      <c r="C71" s="8"/>
      <c r="D71" s="1">
        <v>132750553</v>
      </c>
      <c r="E71" s="1">
        <v>265459213</v>
      </c>
      <c r="H71" s="6">
        <f>H70-D70</f>
        <v>0</v>
      </c>
    </row>
    <row r="72" spans="1:5" ht="12">
      <c r="A72" s="8" t="s">
        <v>125</v>
      </c>
      <c r="B72" s="8" t="s">
        <v>126</v>
      </c>
      <c r="C72" s="8"/>
      <c r="D72" s="1">
        <v>0</v>
      </c>
      <c r="E72" s="1">
        <v>75709048</v>
      </c>
    </row>
    <row r="73" spans="1:5" ht="12">
      <c r="A73" s="8" t="s">
        <v>127</v>
      </c>
      <c r="B73" s="8" t="s">
        <v>128</v>
      </c>
      <c r="C73" s="8"/>
      <c r="D73" s="1"/>
      <c r="E73" s="1"/>
    </row>
    <row r="74" spans="1:5" ht="12">
      <c r="A74" s="8" t="s">
        <v>129</v>
      </c>
      <c r="B74" s="8" t="s">
        <v>130</v>
      </c>
      <c r="C74" s="8"/>
      <c r="D74" s="1"/>
      <c r="E74" s="1"/>
    </row>
    <row r="75" spans="1:5" ht="12">
      <c r="A75" s="8" t="s">
        <v>131</v>
      </c>
      <c r="B75" s="8" t="s">
        <v>132</v>
      </c>
      <c r="C75" s="8"/>
      <c r="D75" s="1">
        <v>815920438</v>
      </c>
      <c r="E75" s="1">
        <v>1156438782</v>
      </c>
    </row>
    <row r="76" spans="1:3" ht="12">
      <c r="A76" s="8" t="s">
        <v>133</v>
      </c>
      <c r="B76" s="8" t="s">
        <v>134</v>
      </c>
      <c r="C76" s="8"/>
    </row>
    <row r="77" spans="1:5" ht="12">
      <c r="A77" s="8" t="s">
        <v>135</v>
      </c>
      <c r="B77" s="8" t="s">
        <v>136</v>
      </c>
      <c r="C77" s="8"/>
      <c r="D77" s="1">
        <v>12458356</v>
      </c>
      <c r="E77" s="1">
        <v>81358356</v>
      </c>
    </row>
    <row r="78" spans="1:5" ht="12">
      <c r="A78" s="7" t="s">
        <v>137</v>
      </c>
      <c r="B78" s="7" t="s">
        <v>138</v>
      </c>
      <c r="C78" s="7"/>
      <c r="D78" s="5">
        <f>SUM(D79:D87)</f>
        <v>2239500</v>
      </c>
      <c r="E78" s="5">
        <f>SUM(E79:E87)</f>
        <v>794715050</v>
      </c>
    </row>
    <row r="79" spans="1:5" ht="12">
      <c r="A79" s="8" t="s">
        <v>139</v>
      </c>
      <c r="B79" s="8" t="s">
        <v>140</v>
      </c>
      <c r="C79" s="8"/>
      <c r="D79" s="1">
        <v>0</v>
      </c>
      <c r="E79" s="1">
        <v>0</v>
      </c>
    </row>
    <row r="80" spans="1:5" ht="12">
      <c r="A80" s="8" t="s">
        <v>141</v>
      </c>
      <c r="B80" s="8" t="s">
        <v>142</v>
      </c>
      <c r="C80" s="8"/>
      <c r="D80" s="1">
        <v>0</v>
      </c>
      <c r="E80" s="1">
        <v>0</v>
      </c>
    </row>
    <row r="81" spans="1:5" ht="12">
      <c r="A81" s="8" t="s">
        <v>143</v>
      </c>
      <c r="B81" s="8" t="s">
        <v>144</v>
      </c>
      <c r="C81" s="8"/>
      <c r="D81" s="1">
        <v>2239500</v>
      </c>
      <c r="E81" s="1">
        <v>794350500</v>
      </c>
    </row>
    <row r="82" spans="1:5" ht="12">
      <c r="A82" s="8" t="s">
        <v>145</v>
      </c>
      <c r="B82" s="8" t="s">
        <v>146</v>
      </c>
      <c r="C82" s="8"/>
      <c r="D82" s="1">
        <v>0</v>
      </c>
      <c r="E82" s="1">
        <v>0</v>
      </c>
    </row>
    <row r="83" spans="1:5" ht="12">
      <c r="A83" s="8" t="s">
        <v>147</v>
      </c>
      <c r="B83" s="8" t="s">
        <v>148</v>
      </c>
      <c r="C83" s="8"/>
      <c r="D83" s="1">
        <v>0</v>
      </c>
      <c r="E83" s="1">
        <v>0</v>
      </c>
    </row>
    <row r="84" spans="1:5" ht="12">
      <c r="A84" s="8" t="s">
        <v>149</v>
      </c>
      <c r="B84" s="8" t="s">
        <v>150</v>
      </c>
      <c r="C84" s="8"/>
      <c r="D84" s="1">
        <v>0</v>
      </c>
      <c r="E84" s="1">
        <v>0</v>
      </c>
    </row>
    <row r="85" spans="1:5" ht="12">
      <c r="A85" s="8" t="s">
        <v>151</v>
      </c>
      <c r="B85" s="8" t="s">
        <v>152</v>
      </c>
      <c r="C85" s="8"/>
      <c r="D85" s="1">
        <v>0</v>
      </c>
      <c r="E85" s="1">
        <v>0</v>
      </c>
    </row>
    <row r="86" spans="1:5" ht="12">
      <c r="A86" s="8" t="s">
        <v>153</v>
      </c>
      <c r="B86" s="8" t="s">
        <v>154</v>
      </c>
      <c r="C86" s="8"/>
      <c r="D86" s="1">
        <v>0</v>
      </c>
      <c r="E86" s="1">
        <v>364550</v>
      </c>
    </row>
    <row r="87" spans="1:5" ht="12">
      <c r="A87" s="8" t="s">
        <v>155</v>
      </c>
      <c r="B87" s="8" t="s">
        <v>156</v>
      </c>
      <c r="C87" s="8"/>
      <c r="D87" s="1">
        <v>0</v>
      </c>
      <c r="E87" s="1">
        <v>0</v>
      </c>
    </row>
    <row r="88" spans="1:5" ht="12">
      <c r="A88" s="7" t="s">
        <v>157</v>
      </c>
      <c r="B88" s="7" t="s">
        <v>158</v>
      </c>
      <c r="C88" s="7"/>
      <c r="D88" s="5">
        <f>D89+D102</f>
        <v>82316011156</v>
      </c>
      <c r="E88" s="5">
        <f>E89+E102</f>
        <v>72107843036</v>
      </c>
    </row>
    <row r="89" spans="1:5" ht="12">
      <c r="A89" s="7" t="s">
        <v>159</v>
      </c>
      <c r="B89" s="7" t="s">
        <v>160</v>
      </c>
      <c r="C89" s="7"/>
      <c r="D89" s="5">
        <f>SUM(D90:D101)</f>
        <v>82316011156</v>
      </c>
      <c r="E89" s="5">
        <f>SUM(E90:E101)</f>
        <v>72107843036</v>
      </c>
    </row>
    <row r="90" spans="1:5" ht="12">
      <c r="A90" s="8" t="s">
        <v>161</v>
      </c>
      <c r="B90" s="8" t="s">
        <v>162</v>
      </c>
      <c r="C90" s="8"/>
      <c r="D90" s="1">
        <v>92418010000</v>
      </c>
      <c r="E90" s="1">
        <v>92418010000</v>
      </c>
    </row>
    <row r="91" spans="1:5" ht="12">
      <c r="A91" s="8" t="s">
        <v>163</v>
      </c>
      <c r="B91" s="8" t="s">
        <v>164</v>
      </c>
      <c r="C91" s="8"/>
      <c r="D91" s="1">
        <v>55260000</v>
      </c>
      <c r="E91" s="1">
        <v>55260000</v>
      </c>
    </row>
    <row r="92" spans="1:5" ht="12">
      <c r="A92" s="8" t="s">
        <v>165</v>
      </c>
      <c r="B92" s="8" t="s">
        <v>166</v>
      </c>
      <c r="C92" s="8"/>
      <c r="D92" s="1">
        <v>0</v>
      </c>
      <c r="E92" s="1">
        <v>0</v>
      </c>
    </row>
    <row r="93" spans="1:5" ht="12">
      <c r="A93" s="8" t="s">
        <v>167</v>
      </c>
      <c r="B93" s="8" t="s">
        <v>168</v>
      </c>
      <c r="C93" s="8"/>
      <c r="D93" s="1">
        <v>0</v>
      </c>
      <c r="E93" s="1">
        <v>0</v>
      </c>
    </row>
    <row r="94" spans="1:5" ht="12">
      <c r="A94" s="8" t="s">
        <v>169</v>
      </c>
      <c r="B94" s="8" t="s">
        <v>170</v>
      </c>
      <c r="C94" s="8"/>
      <c r="D94" s="1">
        <v>0</v>
      </c>
      <c r="E94" s="1">
        <v>0</v>
      </c>
    </row>
    <row r="95" spans="1:5" ht="12">
      <c r="A95" s="8" t="s">
        <v>171</v>
      </c>
      <c r="B95" s="8" t="s">
        <v>172</v>
      </c>
      <c r="C95" s="8"/>
      <c r="D95" s="1">
        <v>0</v>
      </c>
      <c r="E95" s="1">
        <v>0</v>
      </c>
    </row>
    <row r="96" spans="1:5" ht="12">
      <c r="A96" s="8" t="s">
        <v>173</v>
      </c>
      <c r="B96" s="8" t="s">
        <v>174</v>
      </c>
      <c r="C96" s="8"/>
      <c r="D96" s="1">
        <v>591892544</v>
      </c>
      <c r="E96" s="1">
        <v>591892544</v>
      </c>
    </row>
    <row r="97" spans="1:5" ht="12">
      <c r="A97" s="8" t="s">
        <v>175</v>
      </c>
      <c r="B97" s="8" t="s">
        <v>176</v>
      </c>
      <c r="C97" s="8"/>
      <c r="D97" s="1">
        <v>1113667214</v>
      </c>
      <c r="E97" s="1">
        <v>1113667214</v>
      </c>
    </row>
    <row r="98" spans="1:5" ht="12">
      <c r="A98" s="8" t="s">
        <v>177</v>
      </c>
      <c r="B98" s="8" t="s">
        <v>178</v>
      </c>
      <c r="C98" s="8"/>
      <c r="D98" s="1"/>
      <c r="E98" s="1"/>
    </row>
    <row r="99" spans="1:5" ht="12">
      <c r="A99" s="8" t="s">
        <v>179</v>
      </c>
      <c r="B99" s="8" t="s">
        <v>180</v>
      </c>
      <c r="C99" s="8"/>
      <c r="D99" s="1">
        <v>-11862818602</v>
      </c>
      <c r="E99" s="1">
        <v>-22070986722</v>
      </c>
    </row>
    <row r="100" spans="1:5" ht="12">
      <c r="A100" s="8" t="s">
        <v>181</v>
      </c>
      <c r="B100" s="8" t="s">
        <v>182</v>
      </c>
      <c r="C100" s="8"/>
      <c r="D100" s="1">
        <v>0</v>
      </c>
      <c r="E100" s="1">
        <v>0</v>
      </c>
    </row>
    <row r="101" spans="1:5" ht="12">
      <c r="A101" s="8" t="s">
        <v>183</v>
      </c>
      <c r="B101" s="8" t="s">
        <v>184</v>
      </c>
      <c r="C101" s="8"/>
      <c r="D101" s="1">
        <v>0</v>
      </c>
      <c r="E101" s="1">
        <v>0</v>
      </c>
    </row>
    <row r="102" spans="1:5" ht="12">
      <c r="A102" s="7" t="s">
        <v>185</v>
      </c>
      <c r="B102" s="7" t="s">
        <v>186</v>
      </c>
      <c r="C102" s="7"/>
      <c r="D102" s="5">
        <f>SUM(D103:D104)</f>
        <v>0</v>
      </c>
      <c r="E102" s="5">
        <f>SUM(E103:E104)</f>
        <v>0</v>
      </c>
    </row>
    <row r="103" spans="1:5" ht="12">
      <c r="A103" s="8" t="s">
        <v>187</v>
      </c>
      <c r="B103" s="8" t="s">
        <v>188</v>
      </c>
      <c r="C103" s="8"/>
      <c r="D103" s="1">
        <v>0</v>
      </c>
      <c r="E103" s="1">
        <v>0</v>
      </c>
    </row>
    <row r="104" spans="1:5" ht="12">
      <c r="A104" s="8" t="s">
        <v>189</v>
      </c>
      <c r="B104" s="8" t="s">
        <v>190</v>
      </c>
      <c r="C104" s="8"/>
      <c r="D104" s="1">
        <v>0</v>
      </c>
      <c r="E104" s="1">
        <v>0</v>
      </c>
    </row>
    <row r="105" spans="1:5" s="13" customFormat="1" ht="12">
      <c r="A105" s="11" t="s">
        <v>191</v>
      </c>
      <c r="B105" s="11" t="s">
        <v>192</v>
      </c>
      <c r="C105" s="11"/>
      <c r="D105" s="12">
        <v>0</v>
      </c>
      <c r="E105" s="12">
        <v>0</v>
      </c>
    </row>
    <row r="106" spans="1:5" ht="12">
      <c r="A106" s="7" t="s">
        <v>193</v>
      </c>
      <c r="B106" s="7" t="s">
        <v>194</v>
      </c>
      <c r="C106" s="7"/>
      <c r="D106" s="5">
        <f>D65+D88+D105</f>
        <v>83649198894</v>
      </c>
      <c r="E106" s="5">
        <f>E65+E88+E105</f>
        <v>74993899408</v>
      </c>
    </row>
    <row r="107" spans="1:5" ht="12">
      <c r="A107" s="7" t="s">
        <v>195</v>
      </c>
      <c r="B107" s="7"/>
      <c r="C107" s="7"/>
      <c r="D107" s="5">
        <f>SUM(D108:D113)</f>
        <v>0</v>
      </c>
      <c r="E107" s="5">
        <f>SUM(E108:E113)</f>
        <v>0</v>
      </c>
    </row>
    <row r="108" spans="1:5" ht="12">
      <c r="A108" s="8" t="s">
        <v>196</v>
      </c>
      <c r="B108" s="8" t="s">
        <v>197</v>
      </c>
      <c r="C108" s="8"/>
      <c r="D108" s="1">
        <v>0</v>
      </c>
      <c r="E108" s="1">
        <v>0</v>
      </c>
    </row>
    <row r="109" spans="1:5" ht="12">
      <c r="A109" s="8" t="s">
        <v>198</v>
      </c>
      <c r="B109" s="8" t="s">
        <v>199</v>
      </c>
      <c r="C109" s="8"/>
      <c r="D109" s="1">
        <v>0</v>
      </c>
      <c r="E109" s="1">
        <v>0</v>
      </c>
    </row>
    <row r="110" spans="1:5" ht="12">
      <c r="A110" s="8" t="s">
        <v>200</v>
      </c>
      <c r="B110" s="8" t="s">
        <v>201</v>
      </c>
      <c r="C110" s="8"/>
      <c r="D110" s="1">
        <v>0</v>
      </c>
      <c r="E110" s="1">
        <v>0</v>
      </c>
    </row>
    <row r="111" spans="1:3" ht="12">
      <c r="A111" s="8" t="s">
        <v>202</v>
      </c>
      <c r="B111" s="8" t="s">
        <v>203</v>
      </c>
      <c r="C111" s="8"/>
    </row>
    <row r="112" spans="1:5" ht="12">
      <c r="A112" s="8" t="s">
        <v>204</v>
      </c>
      <c r="B112" s="8" t="s">
        <v>205</v>
      </c>
      <c r="C112" s="8"/>
      <c r="D112" s="1">
        <v>0</v>
      </c>
      <c r="E112" s="1">
        <v>0</v>
      </c>
    </row>
    <row r="113" spans="1:5" ht="12">
      <c r="A113" s="8" t="s">
        <v>206</v>
      </c>
      <c r="B113" s="8" t="s">
        <v>207</v>
      </c>
      <c r="C113" s="8"/>
      <c r="D113" s="1">
        <v>0</v>
      </c>
      <c r="E113" s="1">
        <v>0</v>
      </c>
    </row>
    <row r="115" spans="1:5" ht="12.75">
      <c r="A115" s="14"/>
      <c r="B115" s="15"/>
      <c r="C115" s="58" t="s">
        <v>318</v>
      </c>
      <c r="D115" s="58"/>
      <c r="E115" s="58"/>
    </row>
    <row r="116" spans="1:5" ht="15.75">
      <c r="A116" s="59" t="s">
        <v>263</v>
      </c>
      <c r="B116" s="59"/>
      <c r="C116" s="59" t="s">
        <v>260</v>
      </c>
      <c r="D116" s="59"/>
      <c r="E116" s="59"/>
    </row>
    <row r="117" spans="1:4" ht="12.75">
      <c r="A117" s="14"/>
      <c r="B117" s="14"/>
      <c r="C117" s="14"/>
      <c r="D117" s="14"/>
    </row>
    <row r="118" spans="4:5" ht="12">
      <c r="D118" s="6"/>
      <c r="E118" s="6"/>
    </row>
    <row r="119" ht="12">
      <c r="D119" s="6"/>
    </row>
    <row r="120" spans="4:5" ht="12">
      <c r="D120" s="16"/>
      <c r="E120" s="6"/>
    </row>
    <row r="121" ht="12">
      <c r="D121" s="42"/>
    </row>
    <row r="125" ht="12">
      <c r="D125" s="6"/>
    </row>
    <row r="128" ht="12" hidden="1"/>
    <row r="129" ht="12" hidden="1"/>
    <row r="130" ht="12" hidden="1"/>
    <row r="131" ht="12" hidden="1">
      <c r="E131" s="6"/>
    </row>
    <row r="132" ht="12" hidden="1">
      <c r="D132" s="6"/>
    </row>
    <row r="133" ht="12" hidden="1">
      <c r="E133" s="6">
        <f>D106-D63</f>
        <v>0</v>
      </c>
    </row>
    <row r="134" spans="4:5" ht="12" hidden="1">
      <c r="D134" s="6">
        <f>D106-D63</f>
        <v>0</v>
      </c>
      <c r="E134" s="6"/>
    </row>
    <row r="135" ht="12" hidden="1"/>
    <row r="136" spans="4:5" ht="12" hidden="1">
      <c r="D136" s="6">
        <f>D106-D63</f>
        <v>0</v>
      </c>
      <c r="E136" s="6">
        <f>D13-'[1]DN - BẢNG CÂN ĐỐI KẾ TOÁN'!$D$13</f>
        <v>76695651047</v>
      </c>
    </row>
    <row r="137" ht="12" hidden="1"/>
    <row r="138" ht="12" hidden="1">
      <c r="E138" s="6">
        <f>D13-E13</f>
        <v>78442735047</v>
      </c>
    </row>
    <row r="139" ht="12" hidden="1"/>
    <row r="140" ht="12" hidden="1"/>
    <row r="141" ht="12" hidden="1">
      <c r="E141" s="6">
        <f>E99-D99</f>
        <v>-10208168120</v>
      </c>
    </row>
    <row r="142" ht="12" hidden="1"/>
    <row r="143" ht="12" hidden="1">
      <c r="E143" s="6">
        <f>E141+'DN - BÁO CÁO KẾT QUẢ KINH DOANH'!F27</f>
        <v>0</v>
      </c>
    </row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</sheetData>
  <mergeCells count="9">
    <mergeCell ref="C115:E115"/>
    <mergeCell ref="C116:E116"/>
    <mergeCell ref="A1:B1"/>
    <mergeCell ref="A2:B2"/>
    <mergeCell ref="A3:B3"/>
    <mergeCell ref="C4:D4"/>
    <mergeCell ref="A5:E5"/>
    <mergeCell ref="A6:E6"/>
    <mergeCell ref="A116:B116"/>
  </mergeCells>
  <printOptions/>
  <pageMargins left="0.39" right="0.25" top="0.64" bottom="0.43" header="0.16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B43">
      <selection activeCell="E34" sqref="E34:G34"/>
    </sheetView>
  </sheetViews>
  <sheetFormatPr defaultColWidth="9.140625" defaultRowHeight="12"/>
  <cols>
    <col min="1" max="1" width="50.00390625" style="2" customWidth="1"/>
    <col min="2" max="2" width="8.57421875" style="2" customWidth="1"/>
    <col min="3" max="3" width="9.7109375" style="2" customWidth="1"/>
    <col min="4" max="4" width="17.421875" style="2" customWidth="1"/>
    <col min="5" max="5" width="16.8515625" style="45" customWidth="1"/>
    <col min="6" max="6" width="16.421875" style="2" customWidth="1"/>
    <col min="7" max="7" width="18.00390625" style="45" bestFit="1" customWidth="1"/>
    <col min="8" max="8" width="23.421875" style="2" hidden="1" customWidth="1"/>
    <col min="9" max="16384" width="9.140625" style="2" customWidth="1"/>
  </cols>
  <sheetData>
    <row r="1" spans="1:7" ht="12">
      <c r="A1" s="60" t="s">
        <v>208</v>
      </c>
      <c r="B1" s="61"/>
      <c r="E1" s="2" t="s">
        <v>0</v>
      </c>
      <c r="G1" s="2"/>
    </row>
    <row r="2" spans="1:7" ht="12">
      <c r="A2" s="61" t="s">
        <v>210</v>
      </c>
      <c r="B2" s="61"/>
      <c r="E2" s="2" t="s">
        <v>320</v>
      </c>
      <c r="G2" s="2"/>
    </row>
    <row r="3" spans="1:7" ht="12">
      <c r="A3" s="61" t="s">
        <v>209</v>
      </c>
      <c r="B3" s="61"/>
      <c r="E3" s="2"/>
      <c r="G3" s="2"/>
    </row>
    <row r="4" spans="5:7" ht="12">
      <c r="E4" s="61" t="s">
        <v>257</v>
      </c>
      <c r="F4" s="61"/>
      <c r="G4" s="2"/>
    </row>
    <row r="5" spans="1:7" ht="20.1" customHeight="1">
      <c r="A5" s="62" t="s">
        <v>261</v>
      </c>
      <c r="B5" s="62"/>
      <c r="C5" s="62"/>
      <c r="D5" s="62"/>
      <c r="E5" s="62"/>
      <c r="F5" s="62"/>
      <c r="G5" s="62"/>
    </row>
    <row r="6" spans="1:7" ht="15.75">
      <c r="A6" s="63" t="s">
        <v>319</v>
      </c>
      <c r="B6" s="63"/>
      <c r="C6" s="63"/>
      <c r="D6" s="63"/>
      <c r="E6" s="63"/>
      <c r="F6" s="63"/>
      <c r="G6" s="63"/>
    </row>
    <row r="7" spans="5:7" ht="9.75" customHeight="1">
      <c r="E7" s="2"/>
      <c r="G7" s="2"/>
    </row>
    <row r="8" spans="1:7" ht="12">
      <c r="A8" s="3" t="s">
        <v>2</v>
      </c>
      <c r="B8" s="3" t="s">
        <v>3</v>
      </c>
      <c r="C8" s="3" t="s">
        <v>4</v>
      </c>
      <c r="D8" s="3" t="s">
        <v>212</v>
      </c>
      <c r="E8" s="3" t="s">
        <v>307</v>
      </c>
      <c r="F8" s="3" t="s">
        <v>213</v>
      </c>
      <c r="G8" s="3" t="s">
        <v>308</v>
      </c>
    </row>
    <row r="9" spans="1:9" ht="12">
      <c r="A9" s="17" t="s">
        <v>214</v>
      </c>
      <c r="B9" s="17" t="s">
        <v>197</v>
      </c>
      <c r="C9" s="17"/>
      <c r="D9" s="18">
        <v>4932072827</v>
      </c>
      <c r="E9" s="18">
        <v>7770794563</v>
      </c>
      <c r="F9" s="18">
        <v>20703422524</v>
      </c>
      <c r="G9" s="18">
        <v>29858253297</v>
      </c>
      <c r="H9" s="18">
        <v>11577131312</v>
      </c>
      <c r="I9" s="6"/>
    </row>
    <row r="10" spans="1:9" ht="12">
      <c r="A10" s="8" t="s">
        <v>215</v>
      </c>
      <c r="B10" s="8" t="s">
        <v>199</v>
      </c>
      <c r="C10" s="8"/>
      <c r="D10" s="1"/>
      <c r="E10" s="1">
        <v>3677382</v>
      </c>
      <c r="F10" s="1"/>
      <c r="G10" s="1">
        <v>43411338</v>
      </c>
      <c r="H10" s="1"/>
      <c r="I10" s="6"/>
    </row>
    <row r="11" spans="1:9" ht="12">
      <c r="A11" s="7" t="s">
        <v>216</v>
      </c>
      <c r="B11" s="7" t="s">
        <v>217</v>
      </c>
      <c r="C11" s="7"/>
      <c r="D11" s="5">
        <f>D9-D10</f>
        <v>4932072827</v>
      </c>
      <c r="E11" s="5">
        <f>E9-E10</f>
        <v>7767117181</v>
      </c>
      <c r="F11" s="5">
        <f>F9-F10</f>
        <v>20703422524</v>
      </c>
      <c r="G11" s="5">
        <f>G9-G10</f>
        <v>29814841959</v>
      </c>
      <c r="H11" s="5">
        <f>H9-H10</f>
        <v>11577131312</v>
      </c>
      <c r="I11" s="6"/>
    </row>
    <row r="12" spans="1:9" ht="12">
      <c r="A12" s="8" t="s">
        <v>218</v>
      </c>
      <c r="B12" s="8" t="s">
        <v>219</v>
      </c>
      <c r="C12" s="8"/>
      <c r="D12" s="1">
        <v>4812468081</v>
      </c>
      <c r="E12" s="1">
        <v>6694004617</v>
      </c>
      <c r="F12" s="1">
        <v>19007127509</v>
      </c>
      <c r="G12" s="1">
        <v>23793172283</v>
      </c>
      <c r="H12" s="1">
        <v>10163363351</v>
      </c>
      <c r="I12" s="6"/>
    </row>
    <row r="13" spans="1:9" ht="12">
      <c r="A13" s="7" t="s">
        <v>220</v>
      </c>
      <c r="B13" s="7" t="s">
        <v>221</v>
      </c>
      <c r="C13" s="7"/>
      <c r="D13" s="5">
        <f>D11-D12</f>
        <v>119604746</v>
      </c>
      <c r="E13" s="5">
        <f>E11-E12</f>
        <v>1073112564</v>
      </c>
      <c r="F13" s="5">
        <f>F11-F12</f>
        <v>1696295015</v>
      </c>
      <c r="G13" s="5">
        <f>G11-G12</f>
        <v>6021669676</v>
      </c>
      <c r="H13" s="5">
        <f>H11-H12</f>
        <v>1413767961</v>
      </c>
      <c r="I13" s="6"/>
    </row>
    <row r="14" spans="1:9" ht="12">
      <c r="A14" s="8" t="s">
        <v>222</v>
      </c>
      <c r="B14" s="8" t="s">
        <v>223</v>
      </c>
      <c r="C14" s="8"/>
      <c r="D14" s="1">
        <v>862483071</v>
      </c>
      <c r="E14" s="1">
        <v>1449999766</v>
      </c>
      <c r="F14" s="1">
        <v>4791802003</v>
      </c>
      <c r="G14" s="1">
        <v>4985702892</v>
      </c>
      <c r="H14" s="1">
        <v>2537626011</v>
      </c>
      <c r="I14" s="6"/>
    </row>
    <row r="15" spans="1:9" ht="12">
      <c r="A15" s="8" t="s">
        <v>224</v>
      </c>
      <c r="B15" s="8" t="s">
        <v>225</v>
      </c>
      <c r="C15" s="8"/>
      <c r="D15" s="1">
        <v>0</v>
      </c>
      <c r="E15" s="1">
        <v>14756534</v>
      </c>
      <c r="F15" s="1">
        <v>0</v>
      </c>
      <c r="G15" s="1">
        <v>14756534</v>
      </c>
      <c r="H15" s="1"/>
      <c r="I15" s="6"/>
    </row>
    <row r="16" spans="1:9" s="21" customFormat="1" ht="12">
      <c r="A16" s="19" t="s">
        <v>226</v>
      </c>
      <c r="B16" s="19" t="s">
        <v>227</v>
      </c>
      <c r="C16" s="19"/>
      <c r="D16" s="9"/>
      <c r="E16" s="9"/>
      <c r="F16" s="9"/>
      <c r="G16" s="9"/>
      <c r="H16" s="9">
        <v>0</v>
      </c>
      <c r="I16" s="20"/>
    </row>
    <row r="17" spans="1:9" ht="12">
      <c r="A17" s="8" t="s">
        <v>228</v>
      </c>
      <c r="B17" s="8" t="s">
        <v>229</v>
      </c>
      <c r="C17" s="8"/>
      <c r="D17" s="1">
        <v>158578784</v>
      </c>
      <c r="E17" s="1">
        <v>649222405</v>
      </c>
      <c r="F17" s="1">
        <v>851781387</v>
      </c>
      <c r="G17" s="1">
        <v>2223514890</v>
      </c>
      <c r="H17" s="1">
        <v>471864052</v>
      </c>
      <c r="I17" s="6"/>
    </row>
    <row r="18" spans="1:9" ht="12">
      <c r="A18" s="8" t="s">
        <v>230</v>
      </c>
      <c r="B18" s="8" t="s">
        <v>231</v>
      </c>
      <c r="C18" s="8"/>
      <c r="D18" s="1">
        <v>441576328</v>
      </c>
      <c r="E18" s="1">
        <v>3201367772</v>
      </c>
      <c r="F18" s="1">
        <v>1854025601</v>
      </c>
      <c r="G18" s="1">
        <v>34609165132</v>
      </c>
      <c r="H18" s="1">
        <v>957009705</v>
      </c>
      <c r="I18" s="6"/>
    </row>
    <row r="19" spans="1:9" ht="12">
      <c r="A19" s="7" t="s">
        <v>232</v>
      </c>
      <c r="B19" s="7" t="s">
        <v>233</v>
      </c>
      <c r="C19" s="7"/>
      <c r="D19" s="5">
        <f>D13+D14-D15-D17-D18</f>
        <v>381932705</v>
      </c>
      <c r="E19" s="5">
        <f>E13+E14-E15-E17-E18</f>
        <v>-1342234381</v>
      </c>
      <c r="F19" s="5">
        <f>F13+F14-F15-F17-F18</f>
        <v>3782290030</v>
      </c>
      <c r="G19" s="5">
        <f>G13+G14-G15-G17-G18</f>
        <v>-25840063988</v>
      </c>
      <c r="H19" s="5">
        <f>H13+H14-H15-H17-H18</f>
        <v>2522520215</v>
      </c>
      <c r="I19" s="6"/>
    </row>
    <row r="20" spans="1:9" ht="12">
      <c r="A20" s="8" t="s">
        <v>234</v>
      </c>
      <c r="B20" s="8" t="s">
        <v>235</v>
      </c>
      <c r="C20" s="8"/>
      <c r="D20" s="1">
        <v>2601538349</v>
      </c>
      <c r="E20" s="1">
        <v>8481469</v>
      </c>
      <c r="F20" s="1">
        <v>14597895439</v>
      </c>
      <c r="G20" s="1">
        <v>12342474302</v>
      </c>
      <c r="H20" s="1">
        <v>10750144045</v>
      </c>
      <c r="I20" s="6"/>
    </row>
    <row r="21" spans="1:9" ht="12">
      <c r="A21" s="8" t="s">
        <v>236</v>
      </c>
      <c r="B21" s="8" t="s">
        <v>237</v>
      </c>
      <c r="C21" s="8"/>
      <c r="D21" s="1">
        <v>1281229865</v>
      </c>
      <c r="E21" s="1">
        <v>22025890</v>
      </c>
      <c r="F21" s="1">
        <v>8172017349</v>
      </c>
      <c r="G21" s="1">
        <v>7582160982</v>
      </c>
      <c r="H21" s="1">
        <v>6281183083</v>
      </c>
      <c r="I21" s="6"/>
    </row>
    <row r="22" spans="1:9" ht="12">
      <c r="A22" s="7" t="s">
        <v>238</v>
      </c>
      <c r="B22" s="7" t="s">
        <v>239</v>
      </c>
      <c r="C22" s="7"/>
      <c r="D22" s="5">
        <f>D20-D21</f>
        <v>1320308484</v>
      </c>
      <c r="E22" s="5">
        <f>E20-E21</f>
        <v>-13544421</v>
      </c>
      <c r="F22" s="5">
        <f>F20-F21</f>
        <v>6425878090</v>
      </c>
      <c r="G22" s="5">
        <f>G20-G21</f>
        <v>4760313320</v>
      </c>
      <c r="H22" s="5">
        <f>H20-H21</f>
        <v>4468960962</v>
      </c>
      <c r="I22" s="6"/>
    </row>
    <row r="23" spans="1:9" ht="12">
      <c r="A23" s="8" t="s">
        <v>240</v>
      </c>
      <c r="B23" s="8" t="s">
        <v>241</v>
      </c>
      <c r="C23" s="8"/>
      <c r="D23" s="1"/>
      <c r="E23" s="1"/>
      <c r="F23" s="1"/>
      <c r="G23" s="1"/>
      <c r="H23" s="1">
        <v>0</v>
      </c>
      <c r="I23" s="6"/>
    </row>
    <row r="24" spans="1:9" ht="12">
      <c r="A24" s="7" t="s">
        <v>242</v>
      </c>
      <c r="B24" s="7" t="s">
        <v>243</v>
      </c>
      <c r="C24" s="7"/>
      <c r="D24" s="5">
        <f>D19+D22</f>
        <v>1702241189</v>
      </c>
      <c r="E24" s="5">
        <f>E19+E22</f>
        <v>-1355778802</v>
      </c>
      <c r="F24" s="5">
        <f>F19+F22</f>
        <v>10208168120</v>
      </c>
      <c r="G24" s="5">
        <f>G19+G22</f>
        <v>-21079750668</v>
      </c>
      <c r="H24" s="5">
        <f>H19+H22</f>
        <v>6991481177</v>
      </c>
      <c r="I24" s="6"/>
    </row>
    <row r="25" spans="1:9" ht="12">
      <c r="A25" s="8" t="s">
        <v>244</v>
      </c>
      <c r="B25" s="8" t="s">
        <v>245</v>
      </c>
      <c r="C25" s="8"/>
      <c r="D25" s="1"/>
      <c r="E25" s="1"/>
      <c r="F25" s="1"/>
      <c r="G25" s="1"/>
      <c r="H25" s="1">
        <v>0</v>
      </c>
      <c r="I25" s="6"/>
    </row>
    <row r="26" spans="1:9" ht="12">
      <c r="A26" s="8" t="s">
        <v>246</v>
      </c>
      <c r="B26" s="8" t="s">
        <v>247</v>
      </c>
      <c r="C26" s="8"/>
      <c r="D26" s="1"/>
      <c r="E26" s="1"/>
      <c r="F26" s="1"/>
      <c r="G26" s="1"/>
      <c r="H26" s="1">
        <v>0</v>
      </c>
      <c r="I26" s="6"/>
    </row>
    <row r="27" spans="1:9" ht="12">
      <c r="A27" s="7" t="s">
        <v>248</v>
      </c>
      <c r="B27" s="7" t="s">
        <v>249</v>
      </c>
      <c r="C27" s="7"/>
      <c r="D27" s="5">
        <f>D24-D25</f>
        <v>1702241189</v>
      </c>
      <c r="E27" s="5">
        <f>E24-E25</f>
        <v>-1355778802</v>
      </c>
      <c r="F27" s="5">
        <f>F24-F25</f>
        <v>10208168120</v>
      </c>
      <c r="G27" s="5">
        <f>G24-G25</f>
        <v>-21079750668</v>
      </c>
      <c r="H27" s="5">
        <f>H24-H25</f>
        <v>6991481177</v>
      </c>
      <c r="I27" s="6"/>
    </row>
    <row r="28" spans="1:9" ht="12">
      <c r="A28" s="8" t="s">
        <v>250</v>
      </c>
      <c r="B28" s="8" t="s">
        <v>251</v>
      </c>
      <c r="C28" s="8"/>
      <c r="D28" s="1">
        <f>F28-H28</f>
        <v>0</v>
      </c>
      <c r="E28" s="1"/>
      <c r="F28" s="1"/>
      <c r="G28" s="1"/>
      <c r="H28" s="1">
        <v>0</v>
      </c>
      <c r="I28" s="6"/>
    </row>
    <row r="29" spans="1:9" ht="12">
      <c r="A29" s="8" t="s">
        <v>252</v>
      </c>
      <c r="B29" s="8" t="s">
        <v>253</v>
      </c>
      <c r="C29" s="8"/>
      <c r="D29" s="1">
        <f>F29-H29</f>
        <v>0</v>
      </c>
      <c r="E29" s="1"/>
      <c r="F29" s="1">
        <v>0</v>
      </c>
      <c r="G29" s="1"/>
      <c r="H29" s="1">
        <v>0</v>
      </c>
      <c r="I29" s="6"/>
    </row>
    <row r="30" spans="1:9" ht="12">
      <c r="A30" s="8" t="s">
        <v>254</v>
      </c>
      <c r="B30" s="8" t="s">
        <v>255</v>
      </c>
      <c r="C30" s="8"/>
      <c r="D30" s="1">
        <f>D27/9241801</f>
        <v>184.18933593138394</v>
      </c>
      <c r="E30" s="1">
        <f>E27/9241801</f>
        <v>-146.70071363795867</v>
      </c>
      <c r="F30" s="1">
        <f>F27/9241801</f>
        <v>1104.5648050634286</v>
      </c>
      <c r="G30" s="1">
        <f>G27/9241801</f>
        <v>-2280.913716709546</v>
      </c>
      <c r="H30" s="1">
        <f>H27/9241801</f>
        <v>756.5063537940279</v>
      </c>
      <c r="I30" s="6"/>
    </row>
    <row r="31" spans="4:9" ht="12">
      <c r="D31" s="6"/>
      <c r="E31" s="6"/>
      <c r="F31" s="6"/>
      <c r="G31" s="6"/>
      <c r="H31" s="6"/>
      <c r="I31" s="6"/>
    </row>
    <row r="32" spans="4:9" ht="12">
      <c r="D32" s="6"/>
      <c r="E32" s="6"/>
      <c r="F32" s="6"/>
      <c r="G32" s="6"/>
      <c r="H32" s="6"/>
      <c r="I32" s="6"/>
    </row>
    <row r="33" spans="1:9" ht="12.75">
      <c r="A33" s="14"/>
      <c r="B33" s="15"/>
      <c r="D33" s="15"/>
      <c r="E33" s="58"/>
      <c r="F33" s="58"/>
      <c r="G33" s="58"/>
      <c r="H33" s="6"/>
      <c r="I33" s="6"/>
    </row>
    <row r="34" spans="1:9" ht="15.75">
      <c r="A34" s="10" t="s">
        <v>256</v>
      </c>
      <c r="B34" s="59" t="s">
        <v>262</v>
      </c>
      <c r="C34" s="59"/>
      <c r="D34" s="59"/>
      <c r="E34" s="59" t="s">
        <v>260</v>
      </c>
      <c r="F34" s="59"/>
      <c r="G34" s="59"/>
      <c r="H34" s="6"/>
      <c r="I34" s="6"/>
    </row>
    <row r="35" spans="1:9" ht="12.75">
      <c r="A35" s="14"/>
      <c r="B35" s="14"/>
      <c r="C35" s="14"/>
      <c r="D35" s="14"/>
      <c r="F35" s="6"/>
      <c r="G35" s="46"/>
      <c r="H35" s="6"/>
      <c r="I35" s="6"/>
    </row>
    <row r="36" spans="1:9" ht="12.75">
      <c r="A36" s="22"/>
      <c r="B36" s="22"/>
      <c r="C36" s="22"/>
      <c r="D36" s="23"/>
      <c r="E36" s="46"/>
      <c r="F36" s="6"/>
      <c r="G36" s="46"/>
      <c r="H36" s="6"/>
      <c r="I36" s="6"/>
    </row>
    <row r="37" spans="1:9" ht="12.75">
      <c r="A37" s="22"/>
      <c r="B37" s="22"/>
      <c r="C37" s="22"/>
      <c r="D37" s="23"/>
      <c r="E37" s="47"/>
      <c r="F37" s="6"/>
      <c r="G37" s="46"/>
      <c r="H37" s="6"/>
      <c r="I37" s="6"/>
    </row>
    <row r="38" spans="1:9" ht="12">
      <c r="A38" s="25" t="s">
        <v>258</v>
      </c>
      <c r="B38" s="26"/>
      <c r="C38" s="26"/>
      <c r="D38" s="24"/>
      <c r="E38" s="47"/>
      <c r="F38" s="24"/>
      <c r="G38" s="47"/>
      <c r="H38" s="24"/>
      <c r="I38" s="24"/>
    </row>
    <row r="39" spans="1:9" ht="12">
      <c r="A39" s="27"/>
      <c r="B39" s="32"/>
      <c r="C39" s="32"/>
      <c r="D39" s="32"/>
      <c r="E39" s="48"/>
      <c r="F39" s="24"/>
      <c r="G39" s="47"/>
      <c r="H39" s="24"/>
      <c r="I39" s="24"/>
    </row>
    <row r="40" spans="1:9" ht="12">
      <c r="A40" s="28">
        <v>4413210</v>
      </c>
      <c r="B40" s="33"/>
      <c r="C40" s="34"/>
      <c r="D40" s="32"/>
      <c r="E40" s="48"/>
      <c r="F40" s="24"/>
      <c r="G40" s="47"/>
      <c r="H40" s="24"/>
      <c r="I40" s="24"/>
    </row>
    <row r="41" spans="1:9" ht="12">
      <c r="A41" s="28">
        <v>4388977</v>
      </c>
      <c r="B41" s="33"/>
      <c r="C41" s="34"/>
      <c r="D41" s="32"/>
      <c r="E41" s="48"/>
      <c r="F41" s="24"/>
      <c r="G41" s="47"/>
      <c r="H41" s="24"/>
      <c r="I41" s="24"/>
    </row>
    <row r="42" spans="1:9" ht="12">
      <c r="A42" s="28">
        <f>SUM(A40:A41)</f>
        <v>8802187</v>
      </c>
      <c r="B42" s="34"/>
      <c r="C42" s="34"/>
      <c r="D42" s="32"/>
      <c r="E42" s="48"/>
      <c r="F42" s="24"/>
      <c r="G42" s="47"/>
      <c r="H42" s="24"/>
      <c r="I42" s="24"/>
    </row>
    <row r="43" spans="1:9" ht="12">
      <c r="A43" s="27"/>
      <c r="B43" s="32"/>
      <c r="C43" s="32"/>
      <c r="D43" s="32"/>
      <c r="E43" s="48"/>
      <c r="F43" s="24"/>
      <c r="G43" s="47"/>
      <c r="H43" s="24"/>
      <c r="I43" s="24"/>
    </row>
    <row r="44" spans="1:9" ht="12">
      <c r="A44" s="27"/>
      <c r="B44" s="32"/>
      <c r="C44" s="32"/>
      <c r="D44" s="32"/>
      <c r="E44" s="48"/>
      <c r="F44" s="24"/>
      <c r="G44" s="47"/>
      <c r="H44" s="24"/>
      <c r="I44" s="24"/>
    </row>
    <row r="45" spans="1:9" ht="12">
      <c r="A45" s="27"/>
      <c r="B45" s="32"/>
      <c r="C45" s="32"/>
      <c r="D45" s="32"/>
      <c r="E45" s="48"/>
      <c r="F45" s="24"/>
      <c r="G45" s="47"/>
      <c r="H45" s="24"/>
      <c r="I45" s="24"/>
    </row>
    <row r="46" spans="1:9" ht="12">
      <c r="A46" s="27"/>
      <c r="B46" s="32"/>
      <c r="C46" s="32"/>
      <c r="D46" s="32"/>
      <c r="E46" s="48"/>
      <c r="F46" s="24"/>
      <c r="G46" s="47"/>
      <c r="H46" s="24"/>
      <c r="I46" s="24"/>
    </row>
    <row r="47" spans="1:9" ht="12">
      <c r="A47" s="29" t="s">
        <v>259</v>
      </c>
      <c r="B47" s="32"/>
      <c r="C47" s="32"/>
      <c r="D47" s="35"/>
      <c r="E47" s="49"/>
      <c r="F47" s="24"/>
      <c r="G47" s="47"/>
      <c r="H47" s="24"/>
      <c r="I47" s="24"/>
    </row>
    <row r="48" spans="1:9" ht="12">
      <c r="A48" s="27"/>
      <c r="B48" s="32"/>
      <c r="C48" s="32"/>
      <c r="D48" s="35"/>
      <c r="E48" s="49"/>
      <c r="F48" s="24"/>
      <c r="G48" s="47"/>
      <c r="H48" s="24"/>
      <c r="I48" s="24"/>
    </row>
    <row r="49" spans="1:9" ht="12">
      <c r="A49" s="28">
        <f>A52-A50</f>
        <v>9241801</v>
      </c>
      <c r="B49" s="36"/>
      <c r="C49" s="36"/>
      <c r="D49" s="35"/>
      <c r="E49" s="49"/>
      <c r="F49" s="24"/>
      <c r="G49" s="47"/>
      <c r="H49" s="24"/>
      <c r="I49" s="24"/>
    </row>
    <row r="50" spans="1:9" ht="12">
      <c r="A50" s="28">
        <f>D54</f>
        <v>0</v>
      </c>
      <c r="B50" s="36"/>
      <c r="C50" s="36"/>
      <c r="D50" s="35"/>
      <c r="E50" s="50"/>
      <c r="F50" s="24"/>
      <c r="G50" s="47"/>
      <c r="H50" s="24"/>
      <c r="I50" s="24"/>
    </row>
    <row r="51" spans="1:9" ht="12">
      <c r="A51" s="30">
        <f>SUM(A49:A50)</f>
        <v>9241801</v>
      </c>
      <c r="B51" s="36"/>
      <c r="C51" s="36"/>
      <c r="D51" s="35"/>
      <c r="E51" s="50"/>
      <c r="F51" s="24"/>
      <c r="G51" s="47"/>
      <c r="H51" s="24"/>
      <c r="I51" s="24"/>
    </row>
    <row r="52" spans="1:9" ht="12">
      <c r="A52" s="30">
        <f>5242535+3999266</f>
        <v>9241801</v>
      </c>
      <c r="B52" s="32"/>
      <c r="C52" s="32"/>
      <c r="D52" s="35"/>
      <c r="E52" s="50"/>
      <c r="F52" s="24"/>
      <c r="G52" s="47"/>
      <c r="H52" s="24"/>
      <c r="I52" s="24"/>
    </row>
    <row r="53" spans="1:9" ht="12">
      <c r="A53" s="27"/>
      <c r="B53" s="32"/>
      <c r="C53" s="32"/>
      <c r="D53" s="35"/>
      <c r="E53" s="50"/>
      <c r="F53" s="24"/>
      <c r="G53" s="47"/>
      <c r="H53" s="24"/>
      <c r="I53" s="24"/>
    </row>
    <row r="54" spans="1:9" ht="12">
      <c r="A54" s="27"/>
      <c r="B54" s="32"/>
      <c r="C54" s="32"/>
      <c r="D54" s="35"/>
      <c r="E54" s="49"/>
      <c r="F54" s="24"/>
      <c r="G54" s="47"/>
      <c r="H54" s="24"/>
      <c r="I54" s="24"/>
    </row>
    <row r="55" spans="1:9" ht="12">
      <c r="A55" s="27"/>
      <c r="B55" s="32"/>
      <c r="C55" s="32"/>
      <c r="D55" s="35"/>
      <c r="E55" s="49"/>
      <c r="F55" s="24"/>
      <c r="G55" s="47"/>
      <c r="H55" s="24"/>
      <c r="I55" s="24"/>
    </row>
    <row r="56" spans="1:9" ht="12.75">
      <c r="A56" s="22"/>
      <c r="B56" s="37"/>
      <c r="C56" s="37"/>
      <c r="D56" s="38"/>
      <c r="E56" s="51"/>
      <c r="F56" s="23"/>
      <c r="G56" s="47"/>
      <c r="H56" s="6"/>
      <c r="I56" s="6"/>
    </row>
    <row r="57" spans="1:9" ht="12.75">
      <c r="A57" s="31"/>
      <c r="B57" s="39"/>
      <c r="C57" s="40"/>
      <c r="D57" s="38"/>
      <c r="E57" s="51"/>
      <c r="F57" s="23"/>
      <c r="G57" s="47"/>
      <c r="H57" s="6"/>
      <c r="I57" s="6"/>
    </row>
    <row r="58" spans="1:7" ht="12.75">
      <c r="A58" s="31"/>
      <c r="B58" s="39"/>
      <c r="C58" s="40"/>
      <c r="D58" s="37"/>
      <c r="E58" s="52"/>
      <c r="F58" s="22"/>
      <c r="G58" s="54"/>
    </row>
    <row r="59" spans="1:7" ht="12.75">
      <c r="A59" s="31"/>
      <c r="B59" s="40"/>
      <c r="C59" s="40"/>
      <c r="D59" s="37"/>
      <c r="E59" s="52"/>
      <c r="F59" s="22"/>
      <c r="G59" s="54"/>
    </row>
    <row r="60" spans="1:7" ht="12.75">
      <c r="A60" s="22"/>
      <c r="B60" s="37"/>
      <c r="C60" s="37"/>
      <c r="D60" s="37"/>
      <c r="E60" s="52"/>
      <c r="F60" s="22"/>
      <c r="G60" s="54"/>
    </row>
    <row r="61" spans="1:7" ht="12">
      <c r="A61" s="27"/>
      <c r="B61" s="32"/>
      <c r="C61" s="32"/>
      <c r="D61" s="32"/>
      <c r="E61" s="48"/>
      <c r="F61" s="27"/>
      <c r="G61" s="54"/>
    </row>
    <row r="62" spans="1:5" ht="12.75">
      <c r="A62" s="31"/>
      <c r="B62" s="41"/>
      <c r="C62" s="41"/>
      <c r="D62" s="41"/>
      <c r="E62" s="53"/>
    </row>
    <row r="63" spans="1:5" ht="12.75">
      <c r="A63" s="31"/>
      <c r="B63" s="41"/>
      <c r="C63" s="41"/>
      <c r="D63" s="41"/>
      <c r="E63" s="53"/>
    </row>
    <row r="64" spans="1:5" ht="12.75">
      <c r="A64" s="31"/>
      <c r="B64" s="41"/>
      <c r="C64" s="41"/>
      <c r="D64" s="41"/>
      <c r="E64" s="53"/>
    </row>
    <row r="65" spans="2:5" ht="12">
      <c r="B65" s="41"/>
      <c r="C65" s="41"/>
      <c r="D65" s="41"/>
      <c r="E65" s="53"/>
    </row>
    <row r="66" spans="2:5" ht="12">
      <c r="B66" s="41"/>
      <c r="C66" s="41"/>
      <c r="D66" s="41"/>
      <c r="E66" s="53"/>
    </row>
    <row r="67" spans="2:5" ht="12">
      <c r="B67" s="41"/>
      <c r="C67" s="41"/>
      <c r="D67" s="41"/>
      <c r="E67" s="53"/>
    </row>
  </sheetData>
  <mergeCells count="9">
    <mergeCell ref="E34:G34"/>
    <mergeCell ref="B34:D34"/>
    <mergeCell ref="A6:G6"/>
    <mergeCell ref="A5:G5"/>
    <mergeCell ref="E33:G33"/>
    <mergeCell ref="A1:B1"/>
    <mergeCell ref="A2:B2"/>
    <mergeCell ref="A3:B3"/>
    <mergeCell ref="E4:F4"/>
  </mergeCells>
  <printOptions/>
  <pageMargins left="0.26" right="0.16" top="0.63" bottom="1" header="0.32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selection activeCell="D22" sqref="D22"/>
    </sheetView>
  </sheetViews>
  <sheetFormatPr defaultColWidth="9.140625" defaultRowHeight="12"/>
  <cols>
    <col min="1" max="1" width="50.00390625" style="2" customWidth="1"/>
    <col min="2" max="2" width="6.28125" style="2" customWidth="1"/>
    <col min="3" max="3" width="5.00390625" style="2" customWidth="1"/>
    <col min="4" max="4" width="16.140625" style="2" customWidth="1"/>
    <col min="5" max="5" width="17.57421875" style="2" customWidth="1"/>
    <col min="6" max="6" width="9.140625" style="2" hidden="1" customWidth="1"/>
    <col min="7" max="7" width="19.421875" style="2" hidden="1" customWidth="1"/>
    <col min="8" max="8" width="15.8515625" style="2" hidden="1" customWidth="1"/>
    <col min="9" max="9" width="19.8515625" style="2" hidden="1" customWidth="1"/>
    <col min="10" max="10" width="19.140625" style="2" hidden="1" customWidth="1"/>
    <col min="11" max="16384" width="9.140625" style="2" customWidth="1"/>
  </cols>
  <sheetData>
    <row r="1" spans="1:3" ht="12">
      <c r="A1" s="60" t="s">
        <v>208</v>
      </c>
      <c r="B1" s="61"/>
      <c r="C1" s="2" t="s">
        <v>0</v>
      </c>
    </row>
    <row r="2" spans="1:3" ht="12">
      <c r="A2" s="61" t="s">
        <v>210</v>
      </c>
      <c r="B2" s="61"/>
      <c r="C2" s="2" t="s">
        <v>321</v>
      </c>
    </row>
    <row r="3" spans="1:2" ht="12">
      <c r="A3" s="61" t="s">
        <v>209</v>
      </c>
      <c r="B3" s="61"/>
    </row>
    <row r="4" spans="3:4" ht="12">
      <c r="C4" s="61" t="s">
        <v>264</v>
      </c>
      <c r="D4" s="61"/>
    </row>
    <row r="5" spans="1:5" ht="20.1" customHeight="1">
      <c r="A5" s="62" t="s">
        <v>265</v>
      </c>
      <c r="B5" s="62"/>
      <c r="C5" s="62"/>
      <c r="D5" s="62"/>
      <c r="E5" s="62"/>
    </row>
    <row r="6" spans="1:5" ht="15.75">
      <c r="A6" s="63" t="s">
        <v>322</v>
      </c>
      <c r="B6" s="63"/>
      <c r="C6" s="63"/>
      <c r="D6" s="63"/>
      <c r="E6" s="63"/>
    </row>
    <row r="8" spans="1:5" ht="12">
      <c r="A8" s="3" t="s">
        <v>2</v>
      </c>
      <c r="B8" s="3" t="s">
        <v>266</v>
      </c>
      <c r="C8" s="3" t="s">
        <v>267</v>
      </c>
      <c r="D8" s="3" t="s">
        <v>268</v>
      </c>
      <c r="E8" s="3" t="s">
        <v>269</v>
      </c>
    </row>
    <row r="9" spans="1:9" ht="12">
      <c r="A9" s="4" t="s">
        <v>270</v>
      </c>
      <c r="B9" s="4"/>
      <c r="C9" s="4"/>
      <c r="D9" s="4"/>
      <c r="E9" s="4"/>
      <c r="G9" s="2" t="s">
        <v>311</v>
      </c>
      <c r="H9" s="2" t="s">
        <v>312</v>
      </c>
      <c r="I9" s="2" t="s">
        <v>315</v>
      </c>
    </row>
    <row r="10" spans="1:9" ht="12">
      <c r="A10" s="8" t="s">
        <v>271</v>
      </c>
      <c r="B10" s="8" t="s">
        <v>197</v>
      </c>
      <c r="C10" s="8"/>
      <c r="D10" s="1">
        <v>30444275864</v>
      </c>
      <c r="E10" s="1">
        <v>33781574362</v>
      </c>
      <c r="G10" s="6">
        <v>6498810069</v>
      </c>
      <c r="H10" s="6">
        <v>15692213939</v>
      </c>
      <c r="I10" s="6">
        <f aca="true" t="shared" si="0" ref="I10:I16">G10+H10</f>
        <v>22191024008</v>
      </c>
    </row>
    <row r="11" spans="1:9" ht="12">
      <c r="A11" s="8" t="s">
        <v>272</v>
      </c>
      <c r="B11" s="8" t="s">
        <v>199</v>
      </c>
      <c r="C11" s="8"/>
      <c r="D11" s="1">
        <v>-24791261586</v>
      </c>
      <c r="E11" s="1">
        <v>-24438781231</v>
      </c>
      <c r="G11" s="6">
        <v>-5593702750</v>
      </c>
      <c r="H11" s="6">
        <v>-13581007608</v>
      </c>
      <c r="I11" s="6">
        <f t="shared" si="0"/>
        <v>-19174710358</v>
      </c>
    </row>
    <row r="12" spans="1:9" ht="12">
      <c r="A12" s="8" t="s">
        <v>273</v>
      </c>
      <c r="B12" s="8" t="s">
        <v>201</v>
      </c>
      <c r="C12" s="8"/>
      <c r="D12" s="1">
        <v>1681937215</v>
      </c>
      <c r="E12" s="1">
        <v>-2590145788</v>
      </c>
      <c r="G12" s="6">
        <v>-209856152</v>
      </c>
      <c r="H12" s="6">
        <v>-973683787</v>
      </c>
      <c r="I12" s="6">
        <f t="shared" si="0"/>
        <v>-1183539939</v>
      </c>
    </row>
    <row r="13" spans="1:9" ht="12">
      <c r="A13" s="8" t="s">
        <v>274</v>
      </c>
      <c r="B13" s="8" t="s">
        <v>203</v>
      </c>
      <c r="C13" s="8"/>
      <c r="D13" s="1">
        <v>0</v>
      </c>
      <c r="E13" s="1"/>
      <c r="G13" s="6"/>
      <c r="H13" s="6"/>
      <c r="I13" s="6">
        <f t="shared" si="0"/>
        <v>0</v>
      </c>
    </row>
    <row r="14" spans="1:9" ht="12">
      <c r="A14" s="8" t="s">
        <v>275</v>
      </c>
      <c r="B14" s="8" t="s">
        <v>205</v>
      </c>
      <c r="C14" s="8"/>
      <c r="D14" s="1">
        <v>0</v>
      </c>
      <c r="E14" s="1">
        <v>0</v>
      </c>
      <c r="G14" s="6"/>
      <c r="H14" s="6"/>
      <c r="I14" s="6">
        <f t="shared" si="0"/>
        <v>0</v>
      </c>
    </row>
    <row r="15" spans="1:9" ht="12">
      <c r="A15" s="8" t="s">
        <v>276</v>
      </c>
      <c r="B15" s="8" t="s">
        <v>207</v>
      </c>
      <c r="C15" s="8"/>
      <c r="D15" s="1">
        <v>101861435430</v>
      </c>
      <c r="E15" s="1">
        <v>2098864436</v>
      </c>
      <c r="G15" s="6">
        <v>50886491406</v>
      </c>
      <c r="H15" s="6"/>
      <c r="I15" s="6">
        <f t="shared" si="0"/>
        <v>50886491406</v>
      </c>
    </row>
    <row r="16" spans="1:9" ht="12">
      <c r="A16" s="8" t="s">
        <v>277</v>
      </c>
      <c r="B16" s="8" t="s">
        <v>278</v>
      </c>
      <c r="C16" s="8"/>
      <c r="D16" s="1">
        <v>-101406291186</v>
      </c>
      <c r="E16" s="1">
        <v>-6877843209</v>
      </c>
      <c r="G16" s="6">
        <v>-51224231200</v>
      </c>
      <c r="H16" s="6">
        <v>-1672471783</v>
      </c>
      <c r="I16" s="6">
        <f t="shared" si="0"/>
        <v>-52896702983</v>
      </c>
    </row>
    <row r="17" spans="1:9" ht="12">
      <c r="A17" s="7" t="s">
        <v>279</v>
      </c>
      <c r="B17" s="7" t="s">
        <v>221</v>
      </c>
      <c r="C17" s="7"/>
      <c r="D17" s="5">
        <f>SUM(D10:D16)</f>
        <v>7790095737</v>
      </c>
      <c r="E17" s="5">
        <f>SUM(E10:E16)</f>
        <v>1973668570</v>
      </c>
      <c r="G17" s="5">
        <f>SUM(G10:G16)</f>
        <v>357511373</v>
      </c>
      <c r="H17" s="5">
        <f>SUM(H10:H16)</f>
        <v>-534949239</v>
      </c>
      <c r="I17" s="57">
        <f>SUM(I10:I16)</f>
        <v>-177437866</v>
      </c>
    </row>
    <row r="18" spans="1:9" ht="12">
      <c r="A18" s="7" t="s">
        <v>280</v>
      </c>
      <c r="B18" s="7"/>
      <c r="C18" s="7"/>
      <c r="D18" s="5">
        <v>0</v>
      </c>
      <c r="E18" s="5">
        <v>0</v>
      </c>
      <c r="G18" s="6"/>
      <c r="H18" s="6"/>
      <c r="I18" s="6">
        <f aca="true" t="shared" si="1" ref="I18:I25">G18+H18</f>
        <v>0</v>
      </c>
    </row>
    <row r="19" spans="1:9" ht="12">
      <c r="A19" s="8" t="s">
        <v>281</v>
      </c>
      <c r="B19" s="8" t="s">
        <v>223</v>
      </c>
      <c r="C19" s="8"/>
      <c r="D19" s="1">
        <v>0</v>
      </c>
      <c r="E19" s="1">
        <v>0</v>
      </c>
      <c r="G19" s="6"/>
      <c r="H19" s="6"/>
      <c r="I19" s="6">
        <f t="shared" si="1"/>
        <v>0</v>
      </c>
    </row>
    <row r="20" spans="1:9" ht="12">
      <c r="A20" s="8" t="s">
        <v>282</v>
      </c>
      <c r="B20" s="8" t="s">
        <v>225</v>
      </c>
      <c r="C20" s="8"/>
      <c r="D20" s="1">
        <v>14407471816</v>
      </c>
      <c r="E20" s="1">
        <v>13301100000</v>
      </c>
      <c r="G20" s="6">
        <v>822000000</v>
      </c>
      <c r="H20" s="6">
        <v>10642727261</v>
      </c>
      <c r="I20" s="6">
        <f t="shared" si="1"/>
        <v>11464727261</v>
      </c>
    </row>
    <row r="21" spans="1:10" ht="12">
      <c r="A21" s="8" t="s">
        <v>283</v>
      </c>
      <c r="B21" s="8" t="s">
        <v>227</v>
      </c>
      <c r="C21" s="8"/>
      <c r="D21" s="1"/>
      <c r="E21" s="1"/>
      <c r="G21" s="6">
        <f>-9287576900+3024650</f>
        <v>-9284552250</v>
      </c>
      <c r="H21" s="6"/>
      <c r="I21" s="6">
        <f t="shared" si="1"/>
        <v>-9284552250</v>
      </c>
      <c r="J21" s="5"/>
    </row>
    <row r="22" spans="1:10" ht="12">
      <c r="A22" s="8" t="s">
        <v>284</v>
      </c>
      <c r="B22" s="8" t="s">
        <v>229</v>
      </c>
      <c r="C22" s="8"/>
      <c r="D22" s="1">
        <v>19788406747</v>
      </c>
      <c r="E22" s="1"/>
      <c r="G22" s="6"/>
      <c r="H22" s="6">
        <v>19788406747</v>
      </c>
      <c r="I22" s="6">
        <f t="shared" si="1"/>
        <v>19788406747</v>
      </c>
      <c r="J22" s="5"/>
    </row>
    <row r="23" spans="1:10" ht="12">
      <c r="A23" s="8" t="s">
        <v>285</v>
      </c>
      <c r="B23" s="8" t="s">
        <v>231</v>
      </c>
      <c r="C23" s="8"/>
      <c r="D23" s="1">
        <v>-189749032318</v>
      </c>
      <c r="E23" s="1">
        <v>-18435770000</v>
      </c>
      <c r="G23" s="6">
        <v>-1200000000</v>
      </c>
      <c r="H23" s="6"/>
      <c r="I23" s="6">
        <f t="shared" si="1"/>
        <v>-1200000000</v>
      </c>
      <c r="J23" s="5"/>
    </row>
    <row r="24" spans="1:10" ht="12">
      <c r="A24" s="8" t="s">
        <v>286</v>
      </c>
      <c r="B24" s="8" t="s">
        <v>287</v>
      </c>
      <c r="C24" s="8"/>
      <c r="D24" s="1">
        <f>178399162666+41384966241+7531340</f>
        <v>219791660247</v>
      </c>
      <c r="E24" s="1">
        <v>2063770011</v>
      </c>
      <c r="G24" s="6">
        <f>3312275789+G63-36921367169</f>
        <v>42647928213</v>
      </c>
      <c r="H24" s="6"/>
      <c r="I24" s="6">
        <f t="shared" si="1"/>
        <v>42647928213</v>
      </c>
      <c r="J24" s="5"/>
    </row>
    <row r="25" spans="1:10" ht="12">
      <c r="A25" s="8" t="s">
        <v>288</v>
      </c>
      <c r="B25" s="8" t="s">
        <v>289</v>
      </c>
      <c r="C25" s="8"/>
      <c r="D25" s="1">
        <v>5984888004</v>
      </c>
      <c r="E25" s="1">
        <v>18872972</v>
      </c>
      <c r="G25" s="6">
        <v>5977383991</v>
      </c>
      <c r="H25" s="6">
        <v>5430457970</v>
      </c>
      <c r="I25" s="6">
        <f t="shared" si="1"/>
        <v>11407841961</v>
      </c>
      <c r="J25" s="5"/>
    </row>
    <row r="26" spans="1:10" ht="12">
      <c r="A26" s="7" t="s">
        <v>290</v>
      </c>
      <c r="B26" s="7" t="s">
        <v>233</v>
      </c>
      <c r="C26" s="7"/>
      <c r="D26" s="5">
        <f>SUM(D19:D25)</f>
        <v>70223394496</v>
      </c>
      <c r="E26" s="5">
        <f>SUM(E19:E25)</f>
        <v>-3052027017</v>
      </c>
      <c r="G26" s="5">
        <f>SUM(G19:G25)</f>
        <v>38962759954</v>
      </c>
      <c r="H26" s="5">
        <f>SUM(H19:H25)</f>
        <v>35861591978</v>
      </c>
      <c r="I26" s="57">
        <f>SUM(I19:I25)</f>
        <v>74824351932</v>
      </c>
      <c r="J26" s="5"/>
    </row>
    <row r="27" spans="1:10" ht="12">
      <c r="A27" s="7" t="s">
        <v>291</v>
      </c>
      <c r="B27" s="7"/>
      <c r="C27" s="7"/>
      <c r="D27" s="5">
        <v>0</v>
      </c>
      <c r="E27" s="5">
        <v>0</v>
      </c>
      <c r="G27" s="6"/>
      <c r="H27" s="6"/>
      <c r="I27" s="6">
        <f aca="true" t="shared" si="2" ref="I27:I33">G27+H27</f>
        <v>0</v>
      </c>
      <c r="J27" s="5"/>
    </row>
    <row r="28" spans="1:10" ht="12">
      <c r="A28" s="8" t="s">
        <v>292</v>
      </c>
      <c r="B28" s="8" t="s">
        <v>235</v>
      </c>
      <c r="C28" s="8"/>
      <c r="D28" s="1">
        <v>0</v>
      </c>
      <c r="E28" s="1">
        <v>0</v>
      </c>
      <c r="G28" s="6"/>
      <c r="H28" s="6"/>
      <c r="I28" s="6">
        <f t="shared" si="2"/>
        <v>0</v>
      </c>
      <c r="J28" s="5"/>
    </row>
    <row r="29" spans="1:10" ht="12">
      <c r="A29" s="8" t="s">
        <v>293</v>
      </c>
      <c r="B29" s="8" t="s">
        <v>237</v>
      </c>
      <c r="C29" s="8"/>
      <c r="D29" s="1">
        <v>0</v>
      </c>
      <c r="E29" s="1">
        <v>0</v>
      </c>
      <c r="G29" s="6"/>
      <c r="H29" s="6"/>
      <c r="I29" s="6">
        <f t="shared" si="2"/>
        <v>0</v>
      </c>
      <c r="J29" s="5"/>
    </row>
    <row r="30" spans="1:10" ht="12">
      <c r="A30" s="8" t="s">
        <v>294</v>
      </c>
      <c r="B30" s="8" t="s">
        <v>295</v>
      </c>
      <c r="C30" s="8"/>
      <c r="D30" s="1">
        <v>0</v>
      </c>
      <c r="E30" s="1">
        <v>0</v>
      </c>
      <c r="G30" s="6"/>
      <c r="H30" s="6"/>
      <c r="I30" s="6">
        <f t="shared" si="2"/>
        <v>0</v>
      </c>
      <c r="J30" s="5"/>
    </row>
    <row r="31" spans="1:10" ht="12">
      <c r="A31" s="8" t="s">
        <v>296</v>
      </c>
      <c r="B31" s="8" t="s">
        <v>297</v>
      </c>
      <c r="C31" s="8"/>
      <c r="D31" s="1">
        <v>0</v>
      </c>
      <c r="E31" s="1">
        <v>0</v>
      </c>
      <c r="G31" s="6"/>
      <c r="H31" s="6"/>
      <c r="I31" s="6">
        <f t="shared" si="2"/>
        <v>0</v>
      </c>
      <c r="J31" s="5"/>
    </row>
    <row r="32" spans="1:10" ht="12">
      <c r="A32" s="8" t="s">
        <v>298</v>
      </c>
      <c r="B32" s="8" t="s">
        <v>299</v>
      </c>
      <c r="C32" s="8"/>
      <c r="D32" s="1">
        <v>0</v>
      </c>
      <c r="E32" s="1">
        <v>0</v>
      </c>
      <c r="G32" s="6"/>
      <c r="H32" s="6"/>
      <c r="I32" s="6">
        <f t="shared" si="2"/>
        <v>0</v>
      </c>
      <c r="J32" s="5"/>
    </row>
    <row r="33" spans="1:9" ht="12">
      <c r="A33" s="8" t="s">
        <v>300</v>
      </c>
      <c r="B33" s="8" t="s">
        <v>301</v>
      </c>
      <c r="C33" s="8"/>
      <c r="D33" s="5">
        <v>-72586920</v>
      </c>
      <c r="E33" s="5">
        <v>-44069600</v>
      </c>
      <c r="G33" s="6">
        <v>-7016225</v>
      </c>
      <c r="H33" s="6">
        <v>-58915820</v>
      </c>
      <c r="I33" s="6">
        <f t="shared" si="2"/>
        <v>-65932045</v>
      </c>
    </row>
    <row r="34" spans="1:9" ht="12">
      <c r="A34" s="7" t="s">
        <v>302</v>
      </c>
      <c r="B34" s="7" t="s">
        <v>239</v>
      </c>
      <c r="C34" s="7"/>
      <c r="D34" s="5">
        <f>D33</f>
        <v>-72586920</v>
      </c>
      <c r="E34" s="5">
        <v>-44069600</v>
      </c>
      <c r="G34" s="5">
        <f>SUM(G28:G33)</f>
        <v>-7016225</v>
      </c>
      <c r="H34" s="5">
        <f>SUM(H28:H33)</f>
        <v>-58915820</v>
      </c>
      <c r="I34" s="57">
        <f>SUM(I28:I33)</f>
        <v>-65932045</v>
      </c>
    </row>
    <row r="35" spans="1:9" ht="12">
      <c r="A35" s="7" t="s">
        <v>303</v>
      </c>
      <c r="B35" s="7" t="s">
        <v>243</v>
      </c>
      <c r="C35" s="7"/>
      <c r="D35" s="5">
        <f>D17+D26+D34</f>
        <v>77940903313</v>
      </c>
      <c r="E35" s="5">
        <v>-1122428047</v>
      </c>
      <c r="G35" s="5">
        <f>G17+G26+G34</f>
        <v>39313255102</v>
      </c>
      <c r="H35" s="5">
        <f>H17+H26+H34</f>
        <v>35267726919</v>
      </c>
      <c r="I35" s="55">
        <f>I17+I26+I34</f>
        <v>74580982021</v>
      </c>
    </row>
    <row r="36" spans="1:9" ht="12">
      <c r="A36" s="8" t="s">
        <v>304</v>
      </c>
      <c r="B36" s="8" t="s">
        <v>249</v>
      </c>
      <c r="C36" s="8"/>
      <c r="D36" s="1">
        <v>2618571518</v>
      </c>
      <c r="E36" s="1">
        <v>3740999565</v>
      </c>
      <c r="G36" s="6">
        <v>964931268</v>
      </c>
      <c r="H36" s="6">
        <v>2618571518</v>
      </c>
      <c r="I36" s="56">
        <v>2618571518</v>
      </c>
    </row>
    <row r="37" spans="1:9" ht="12">
      <c r="A37" s="8" t="s">
        <v>305</v>
      </c>
      <c r="B37" s="8" t="s">
        <v>251</v>
      </c>
      <c r="C37" s="8"/>
      <c r="D37" s="1">
        <v>0</v>
      </c>
      <c r="E37" s="1"/>
      <c r="G37" s="6"/>
      <c r="H37" s="6"/>
      <c r="I37" s="6">
        <f>G37+H37</f>
        <v>0</v>
      </c>
    </row>
    <row r="38" spans="1:10" ht="12">
      <c r="A38" s="7" t="s">
        <v>306</v>
      </c>
      <c r="B38" s="7" t="s">
        <v>255</v>
      </c>
      <c r="C38" s="7"/>
      <c r="D38" s="5">
        <f>D35+D36</f>
        <v>80559474831</v>
      </c>
      <c r="E38" s="5">
        <v>2618571518</v>
      </c>
      <c r="G38" s="5">
        <f>G35+G36+G37</f>
        <v>40278186370</v>
      </c>
      <c r="H38" s="5">
        <f>H35+H36+H37</f>
        <v>37886298437</v>
      </c>
      <c r="I38" s="5">
        <f>I35+I36+I37</f>
        <v>77199553539</v>
      </c>
      <c r="J38" s="6">
        <f>J40-D38</f>
        <v>0</v>
      </c>
    </row>
    <row r="39" spans="4:9" ht="12">
      <c r="D39" s="6"/>
      <c r="G39" s="6"/>
      <c r="H39" s="6"/>
      <c r="I39" s="6">
        <f>I38-G38</f>
        <v>36921367169</v>
      </c>
    </row>
    <row r="40" spans="1:10" ht="12.75">
      <c r="A40" s="14"/>
      <c r="B40" s="15"/>
      <c r="C40" s="58" t="s">
        <v>318</v>
      </c>
      <c r="D40" s="58"/>
      <c r="E40" s="58"/>
      <c r="G40" s="6"/>
      <c r="H40" s="6"/>
      <c r="I40" s="6"/>
      <c r="J40" s="6">
        <f>'DN - BẢNG CÂN ĐỐI KẾ TOÁN'!D11</f>
        <v>80559474831</v>
      </c>
    </row>
    <row r="41" spans="1:9" ht="15.75">
      <c r="A41" s="10" t="s">
        <v>309</v>
      </c>
      <c r="B41" s="43"/>
      <c r="C41" s="59" t="s">
        <v>260</v>
      </c>
      <c r="D41" s="59"/>
      <c r="E41" s="59"/>
      <c r="G41" s="6"/>
      <c r="H41" s="6"/>
      <c r="I41" s="6"/>
    </row>
    <row r="42" spans="1:11" ht="12.75">
      <c r="A42" s="14"/>
      <c r="B42" s="14"/>
      <c r="C42" s="14"/>
      <c r="D42" s="44"/>
      <c r="G42" s="6">
        <f>77348269593</f>
        <v>77348269593</v>
      </c>
      <c r="H42" s="6" t="s">
        <v>313</v>
      </c>
      <c r="J42" s="6">
        <f>'DN - BẢNG CÂN ĐỐI KẾ TOÁN'!D13-'DN - BẢNG CÂN ĐỐI KẾ TOÁN'!E13</f>
        <v>78442735047</v>
      </c>
      <c r="K42" s="2" t="s">
        <v>310</v>
      </c>
    </row>
    <row r="43" spans="4:10" ht="12">
      <c r="D43" s="6"/>
      <c r="G43" s="6">
        <v>1091250000</v>
      </c>
      <c r="H43" s="6" t="s">
        <v>314</v>
      </c>
      <c r="J43" s="6"/>
    </row>
    <row r="44" spans="4:10" ht="12">
      <c r="D44" s="6"/>
      <c r="G44" s="6"/>
      <c r="H44" s="6"/>
      <c r="J44" s="6"/>
    </row>
    <row r="45" spans="4:10" ht="12">
      <c r="D45" s="6"/>
      <c r="G45" s="6"/>
      <c r="H45" s="6"/>
      <c r="J45" s="6"/>
    </row>
    <row r="46" spans="4:10" ht="12">
      <c r="D46" s="6"/>
      <c r="G46" s="6"/>
      <c r="H46" s="6"/>
      <c r="J46" s="6"/>
    </row>
    <row r="47" spans="4:10" ht="12">
      <c r="D47" s="6"/>
      <c r="G47" s="6"/>
      <c r="H47" s="6"/>
      <c r="J47" s="6"/>
    </row>
    <row r="48" spans="4:10" ht="12">
      <c r="D48" s="6"/>
      <c r="G48" s="6"/>
      <c r="H48" s="6"/>
      <c r="J48" s="6"/>
    </row>
    <row r="49" spans="4:10" ht="12">
      <c r="D49" s="6"/>
      <c r="G49" s="6"/>
      <c r="H49" s="6"/>
      <c r="J49" s="6"/>
    </row>
    <row r="50" spans="4:10" ht="12">
      <c r="D50" s="6"/>
      <c r="G50" s="6"/>
      <c r="H50" s="6"/>
      <c r="J50" s="6"/>
    </row>
    <row r="51" spans="4:10" ht="12">
      <c r="D51" s="6"/>
      <c r="G51" s="6"/>
      <c r="H51" s="6"/>
      <c r="J51" s="6"/>
    </row>
    <row r="52" spans="4:10" ht="12">
      <c r="D52" s="6"/>
      <c r="G52" s="6"/>
      <c r="H52" s="6"/>
      <c r="J52" s="6"/>
    </row>
    <row r="53" spans="4:10" ht="12">
      <c r="D53" s="6"/>
      <c r="G53" s="6"/>
      <c r="H53" s="6"/>
      <c r="J53" s="6"/>
    </row>
    <row r="54" spans="4:10" ht="12">
      <c r="D54" s="6"/>
      <c r="G54" s="6"/>
      <c r="H54" s="6"/>
      <c r="J54" s="6"/>
    </row>
    <row r="55" spans="4:10" ht="12">
      <c r="D55" s="6"/>
      <c r="G55" s="6"/>
      <c r="H55" s="6"/>
      <c r="J55" s="6"/>
    </row>
    <row r="56" spans="4:10" ht="12">
      <c r="D56" s="6"/>
      <c r="G56" s="6"/>
      <c r="H56" s="6"/>
      <c r="J56" s="6"/>
    </row>
    <row r="57" spans="4:10" ht="12">
      <c r="D57" s="6"/>
      <c r="G57" s="6"/>
      <c r="H57" s="6"/>
      <c r="J57" s="6"/>
    </row>
    <row r="58" spans="4:10" ht="12">
      <c r="D58" s="6"/>
      <c r="G58" s="6"/>
      <c r="H58" s="6"/>
      <c r="J58" s="6"/>
    </row>
    <row r="59" spans="4:10" ht="12">
      <c r="D59" s="6"/>
      <c r="G59" s="6"/>
      <c r="H59" s="6"/>
      <c r="J59" s="6"/>
    </row>
    <row r="60" spans="4:10" ht="12">
      <c r="D60" s="6"/>
      <c r="G60" s="6"/>
      <c r="H60" s="6"/>
      <c r="J60" s="6"/>
    </row>
    <row r="61" spans="4:10" ht="12">
      <c r="D61" s="6"/>
      <c r="G61" s="6"/>
      <c r="H61" s="6"/>
      <c r="J61" s="6"/>
    </row>
    <row r="62" spans="4:10" ht="12">
      <c r="D62" s="6"/>
      <c r="G62" s="6"/>
      <c r="H62" s="6"/>
      <c r="J62" s="6"/>
    </row>
    <row r="63" spans="4:10" ht="12">
      <c r="D63" s="1"/>
      <c r="G63" s="6">
        <f>G42-G43</f>
        <v>76257019593</v>
      </c>
      <c r="H63" s="6"/>
      <c r="J63" s="6"/>
    </row>
    <row r="64" spans="4:10" ht="12">
      <c r="D64" s="6"/>
      <c r="G64" s="6"/>
      <c r="H64" s="6"/>
      <c r="J64" s="6"/>
    </row>
    <row r="65" spans="4:9" ht="12">
      <c r="D65" s="6"/>
      <c r="G65" s="6"/>
      <c r="H65" s="6"/>
      <c r="I65" s="6">
        <f>G63+G66</f>
        <v>77199553539</v>
      </c>
    </row>
    <row r="66" spans="7:8" ht="12">
      <c r="G66" s="6">
        <v>942533946</v>
      </c>
      <c r="H66" s="6"/>
    </row>
    <row r="67" spans="4:10" ht="12">
      <c r="D67" s="56">
        <v>80559474831</v>
      </c>
      <c r="G67" s="6">
        <f>G66+G63</f>
        <v>77199553539</v>
      </c>
      <c r="H67" s="6"/>
      <c r="J67" s="6"/>
    </row>
    <row r="68" spans="7:8" ht="12">
      <c r="G68" s="6">
        <f>G67-D38</f>
        <v>-3359921292</v>
      </c>
      <c r="H68" s="6"/>
    </row>
    <row r="69" spans="7:8" ht="12">
      <c r="G69" s="6"/>
      <c r="H69" s="6"/>
    </row>
    <row r="70" spans="4:8" ht="12">
      <c r="D70" s="6">
        <f>D67-D38</f>
        <v>0</v>
      </c>
      <c r="G70" s="6"/>
      <c r="H70" s="6"/>
    </row>
    <row r="71" spans="7:8" ht="12">
      <c r="G71" s="6"/>
      <c r="H71" s="6"/>
    </row>
    <row r="72" spans="7:8" ht="12">
      <c r="G72" s="6">
        <f>G38-942533946</f>
        <v>39335652424</v>
      </c>
      <c r="H72" s="6"/>
    </row>
    <row r="73" spans="7:8" ht="12">
      <c r="G73" s="6"/>
      <c r="H73" s="6"/>
    </row>
    <row r="74" spans="7:8" ht="12">
      <c r="G74" s="6"/>
      <c r="H74" s="6"/>
    </row>
    <row r="75" spans="4:8" ht="12">
      <c r="D75" s="6">
        <f>D38-'DN - BẢNG CÂN ĐỐI KẾ TOÁN'!D11</f>
        <v>0</v>
      </c>
      <c r="G75" s="6"/>
      <c r="H75" s="6"/>
    </row>
    <row r="76" spans="7:8" ht="12">
      <c r="G76" s="6"/>
      <c r="H76" s="6"/>
    </row>
    <row r="77" spans="7:8" ht="12">
      <c r="G77" s="6"/>
      <c r="H77" s="6"/>
    </row>
    <row r="78" spans="7:8" ht="12">
      <c r="G78" s="6"/>
      <c r="H78" s="6"/>
    </row>
    <row r="79" spans="7:8" ht="12">
      <c r="G79" s="6"/>
      <c r="H79" s="6"/>
    </row>
    <row r="80" spans="7:8" ht="12">
      <c r="G80" s="6"/>
      <c r="H80" s="6"/>
    </row>
    <row r="81" spans="7:8" ht="12">
      <c r="G81" s="6"/>
      <c r="H81" s="6"/>
    </row>
    <row r="82" spans="7:8" ht="12">
      <c r="G82" s="6"/>
      <c r="H82" s="6"/>
    </row>
    <row r="83" spans="7:8" ht="12">
      <c r="G83" s="6"/>
      <c r="H83" s="6"/>
    </row>
    <row r="84" spans="7:8" ht="12">
      <c r="G84" s="6"/>
      <c r="H84" s="6"/>
    </row>
    <row r="85" spans="7:8" ht="12">
      <c r="G85" s="6"/>
      <c r="H85" s="6"/>
    </row>
    <row r="86" spans="7:8" ht="12">
      <c r="G86" s="6"/>
      <c r="H86" s="6"/>
    </row>
    <row r="87" spans="7:8" ht="12">
      <c r="G87" s="6"/>
      <c r="H87" s="6"/>
    </row>
    <row r="88" spans="7:8" ht="12">
      <c r="G88" s="6"/>
      <c r="H88" s="6"/>
    </row>
    <row r="89" spans="7:8" ht="12">
      <c r="G89" s="6"/>
      <c r="H89" s="6"/>
    </row>
    <row r="90" spans="7:8" ht="12">
      <c r="G90" s="6"/>
      <c r="H90" s="6"/>
    </row>
    <row r="91" spans="7:8" ht="12">
      <c r="G91" s="6"/>
      <c r="H91" s="6"/>
    </row>
    <row r="92" spans="7:8" ht="12">
      <c r="G92" s="6"/>
      <c r="H92" s="6"/>
    </row>
    <row r="93" spans="7:8" ht="12">
      <c r="G93" s="6"/>
      <c r="H93" s="6"/>
    </row>
    <row r="94" spans="7:8" ht="12">
      <c r="G94" s="6"/>
      <c r="H94" s="6"/>
    </row>
    <row r="95" spans="7:8" ht="12">
      <c r="G95" s="6"/>
      <c r="H95" s="6"/>
    </row>
    <row r="96" spans="7:8" ht="12">
      <c r="G96" s="6"/>
      <c r="H96" s="6"/>
    </row>
    <row r="97" spans="7:8" ht="12">
      <c r="G97" s="6"/>
      <c r="H97" s="6"/>
    </row>
    <row r="98" spans="7:8" ht="12">
      <c r="G98" s="6"/>
      <c r="H98" s="6"/>
    </row>
    <row r="99" spans="7:8" ht="12">
      <c r="G99" s="6"/>
      <c r="H99" s="6"/>
    </row>
    <row r="100" spans="7:8" ht="12">
      <c r="G100" s="6"/>
      <c r="H100" s="6"/>
    </row>
    <row r="101" spans="7:8" ht="12">
      <c r="G101" s="6"/>
      <c r="H101" s="6"/>
    </row>
    <row r="102" spans="7:8" ht="12">
      <c r="G102" s="6"/>
      <c r="H102" s="6"/>
    </row>
    <row r="103" spans="7:8" ht="12">
      <c r="G103" s="6"/>
      <c r="H103" s="6"/>
    </row>
    <row r="104" spans="7:8" ht="12">
      <c r="G104" s="6"/>
      <c r="H104" s="6"/>
    </row>
    <row r="105" spans="7:8" ht="12">
      <c r="G105" s="6"/>
      <c r="H105" s="6"/>
    </row>
    <row r="106" spans="7:8" ht="12">
      <c r="G106" s="6"/>
      <c r="H106" s="6"/>
    </row>
    <row r="107" spans="7:8" ht="12">
      <c r="G107" s="6"/>
      <c r="H107" s="6"/>
    </row>
    <row r="108" spans="7:8" ht="12">
      <c r="G108" s="6"/>
      <c r="H108" s="6"/>
    </row>
    <row r="109" spans="7:8" ht="12">
      <c r="G109" s="6"/>
      <c r="H109" s="6"/>
    </row>
    <row r="110" spans="7:8" ht="12">
      <c r="G110" s="6"/>
      <c r="H110" s="6"/>
    </row>
    <row r="111" spans="7:8" ht="12">
      <c r="G111" s="6"/>
      <c r="H111" s="6"/>
    </row>
    <row r="112" spans="7:8" ht="12">
      <c r="G112" s="6"/>
      <c r="H112" s="6"/>
    </row>
    <row r="113" spans="7:8" ht="12">
      <c r="G113" s="6"/>
      <c r="H113" s="6"/>
    </row>
    <row r="114" spans="7:8" ht="12">
      <c r="G114" s="6"/>
      <c r="H114" s="6"/>
    </row>
    <row r="115" spans="7:8" ht="12">
      <c r="G115" s="6"/>
      <c r="H115" s="6"/>
    </row>
    <row r="116" spans="7:8" ht="12">
      <c r="G116" s="6"/>
      <c r="H116" s="6"/>
    </row>
    <row r="117" spans="7:8" ht="12">
      <c r="G117" s="6"/>
      <c r="H117" s="6"/>
    </row>
    <row r="118" spans="7:8" ht="12">
      <c r="G118" s="6"/>
      <c r="H118" s="6"/>
    </row>
    <row r="119" spans="7:8" ht="12">
      <c r="G119" s="6"/>
      <c r="H119" s="6"/>
    </row>
    <row r="120" spans="7:8" ht="12">
      <c r="G120" s="6"/>
      <c r="H120" s="6"/>
    </row>
    <row r="121" spans="7:8" ht="12">
      <c r="G121" s="6"/>
      <c r="H121" s="6"/>
    </row>
    <row r="122" spans="7:8" ht="12">
      <c r="G122" s="6"/>
      <c r="H122" s="6"/>
    </row>
    <row r="123" spans="7:8" ht="12">
      <c r="G123" s="6"/>
      <c r="H123" s="6"/>
    </row>
    <row r="124" spans="7:8" ht="12">
      <c r="G124" s="6"/>
      <c r="H124" s="6"/>
    </row>
    <row r="125" spans="7:8" ht="12">
      <c r="G125" s="6"/>
      <c r="H125" s="6"/>
    </row>
    <row r="126" spans="7:8" ht="12">
      <c r="G126" s="6"/>
      <c r="H126" s="6"/>
    </row>
    <row r="127" spans="7:8" ht="12">
      <c r="G127" s="6"/>
      <c r="H127" s="6"/>
    </row>
    <row r="128" spans="7:8" ht="12">
      <c r="G128" s="6"/>
      <c r="H128" s="6"/>
    </row>
    <row r="129" spans="7:8" ht="12">
      <c r="G129" s="6"/>
      <c r="H129" s="6"/>
    </row>
    <row r="130" spans="7:8" ht="12">
      <c r="G130" s="6"/>
      <c r="H130" s="6"/>
    </row>
    <row r="131" spans="7:8" ht="12">
      <c r="G131" s="6"/>
      <c r="H131" s="6"/>
    </row>
    <row r="132" spans="7:8" ht="12">
      <c r="G132" s="6"/>
      <c r="H132" s="6"/>
    </row>
    <row r="133" spans="7:8" ht="12">
      <c r="G133" s="6"/>
      <c r="H133" s="6"/>
    </row>
    <row r="134" spans="7:8" ht="12">
      <c r="G134" s="6"/>
      <c r="H134" s="6"/>
    </row>
    <row r="135" spans="7:8" ht="12">
      <c r="G135" s="6"/>
      <c r="H135" s="6"/>
    </row>
    <row r="136" spans="7:8" ht="12">
      <c r="G136" s="6"/>
      <c r="H136" s="6"/>
    </row>
    <row r="137" spans="7:8" ht="12">
      <c r="G137" s="6"/>
      <c r="H137" s="6"/>
    </row>
    <row r="138" spans="7:8" ht="12">
      <c r="G138" s="6"/>
      <c r="H138" s="6"/>
    </row>
    <row r="139" spans="7:8" ht="12">
      <c r="G139" s="6"/>
      <c r="H139" s="6"/>
    </row>
    <row r="140" spans="7:8" ht="12">
      <c r="G140" s="6"/>
      <c r="H140" s="6"/>
    </row>
    <row r="141" spans="7:8" ht="12">
      <c r="G141" s="6"/>
      <c r="H141" s="6"/>
    </row>
    <row r="142" spans="7:8" ht="12">
      <c r="G142" s="6"/>
      <c r="H142" s="6"/>
    </row>
    <row r="143" spans="7:8" ht="12">
      <c r="G143" s="6"/>
      <c r="H143" s="6"/>
    </row>
    <row r="144" spans="7:8" ht="12">
      <c r="G144" s="6"/>
      <c r="H144" s="6"/>
    </row>
    <row r="145" spans="7:8" ht="12">
      <c r="G145" s="6"/>
      <c r="H145" s="6"/>
    </row>
    <row r="146" spans="7:8" ht="12">
      <c r="G146" s="6"/>
      <c r="H146" s="6"/>
    </row>
    <row r="147" spans="7:8" ht="12">
      <c r="G147" s="6"/>
      <c r="H147" s="6"/>
    </row>
    <row r="148" spans="7:8" ht="12">
      <c r="G148" s="6"/>
      <c r="H148" s="6"/>
    </row>
    <row r="149" spans="7:8" ht="12">
      <c r="G149" s="6"/>
      <c r="H149" s="6"/>
    </row>
    <row r="150" spans="7:8" ht="12">
      <c r="G150" s="6"/>
      <c r="H150" s="6"/>
    </row>
    <row r="151" spans="7:8" ht="12">
      <c r="G151" s="6"/>
      <c r="H151" s="6"/>
    </row>
    <row r="152" spans="7:8" ht="12">
      <c r="G152" s="6"/>
      <c r="H152" s="6"/>
    </row>
    <row r="153" spans="7:8" ht="12">
      <c r="G153" s="6"/>
      <c r="H153" s="6"/>
    </row>
    <row r="154" spans="7:8" ht="12">
      <c r="G154" s="6"/>
      <c r="H154" s="6"/>
    </row>
    <row r="155" spans="7:8" ht="12">
      <c r="G155" s="6"/>
      <c r="H155" s="6"/>
    </row>
    <row r="156" spans="7:8" ht="12">
      <c r="G156" s="6"/>
      <c r="H156" s="6"/>
    </row>
    <row r="157" spans="7:8" ht="12">
      <c r="G157" s="6"/>
      <c r="H157" s="6"/>
    </row>
    <row r="158" spans="7:8" ht="12">
      <c r="G158" s="6"/>
      <c r="H158" s="6"/>
    </row>
    <row r="159" spans="7:8" ht="12">
      <c r="G159" s="6"/>
      <c r="H159" s="6"/>
    </row>
    <row r="160" spans="7:8" ht="12">
      <c r="G160" s="6"/>
      <c r="H160" s="6"/>
    </row>
    <row r="161" spans="7:8" ht="12">
      <c r="G161" s="6"/>
      <c r="H161" s="6"/>
    </row>
    <row r="162" spans="7:8" ht="12">
      <c r="G162" s="6"/>
      <c r="H162" s="6"/>
    </row>
    <row r="163" spans="7:8" ht="12">
      <c r="G163" s="6"/>
      <c r="H163" s="6"/>
    </row>
    <row r="164" spans="7:8" ht="12">
      <c r="G164" s="6"/>
      <c r="H164" s="6"/>
    </row>
    <row r="165" spans="7:8" ht="12">
      <c r="G165" s="6"/>
      <c r="H165" s="6"/>
    </row>
    <row r="166" spans="7:8" ht="12">
      <c r="G166" s="6"/>
      <c r="H166" s="6"/>
    </row>
    <row r="167" spans="7:8" ht="12">
      <c r="G167" s="6"/>
      <c r="H167" s="6"/>
    </row>
    <row r="168" spans="7:8" ht="12">
      <c r="G168" s="6"/>
      <c r="H168" s="6"/>
    </row>
    <row r="169" spans="7:8" ht="12">
      <c r="G169" s="6"/>
      <c r="H169" s="6"/>
    </row>
    <row r="170" spans="7:8" ht="12">
      <c r="G170" s="6"/>
      <c r="H170" s="6"/>
    </row>
    <row r="171" spans="7:8" ht="12">
      <c r="G171" s="6"/>
      <c r="H171" s="6"/>
    </row>
    <row r="172" spans="7:8" ht="12">
      <c r="G172" s="6"/>
      <c r="H172" s="6"/>
    </row>
    <row r="173" spans="7:8" ht="12">
      <c r="G173" s="6"/>
      <c r="H173" s="6"/>
    </row>
    <row r="174" spans="7:8" ht="12">
      <c r="G174" s="6"/>
      <c r="H174" s="6"/>
    </row>
    <row r="175" spans="7:8" ht="12">
      <c r="G175" s="6"/>
      <c r="H175" s="6"/>
    </row>
    <row r="176" spans="7:8" ht="12">
      <c r="G176" s="6"/>
      <c r="H176" s="6"/>
    </row>
    <row r="177" spans="7:8" ht="12">
      <c r="G177" s="6"/>
      <c r="H177" s="6"/>
    </row>
    <row r="178" spans="7:8" ht="12">
      <c r="G178" s="6"/>
      <c r="H178" s="6"/>
    </row>
    <row r="179" spans="7:8" ht="12">
      <c r="G179" s="6"/>
      <c r="H179" s="6"/>
    </row>
    <row r="180" spans="7:8" ht="12">
      <c r="G180" s="6"/>
      <c r="H180" s="6"/>
    </row>
    <row r="181" spans="7:8" ht="12">
      <c r="G181" s="6"/>
      <c r="H181" s="6"/>
    </row>
    <row r="182" spans="7:8" ht="12">
      <c r="G182" s="6"/>
      <c r="H182" s="6"/>
    </row>
    <row r="183" spans="7:8" ht="12">
      <c r="G183" s="6"/>
      <c r="H183" s="6"/>
    </row>
    <row r="184" spans="7:8" ht="12">
      <c r="G184" s="6"/>
      <c r="H184" s="6"/>
    </row>
    <row r="185" spans="7:8" ht="12">
      <c r="G185" s="6"/>
      <c r="H185" s="6"/>
    </row>
    <row r="186" spans="7:8" ht="12">
      <c r="G186" s="6"/>
      <c r="H186" s="6"/>
    </row>
    <row r="187" spans="7:8" ht="12">
      <c r="G187" s="6"/>
      <c r="H187" s="6"/>
    </row>
    <row r="188" spans="7:8" ht="12">
      <c r="G188" s="6"/>
      <c r="H188" s="6"/>
    </row>
    <row r="189" spans="7:8" ht="12">
      <c r="G189" s="6"/>
      <c r="H189" s="6"/>
    </row>
    <row r="190" spans="7:8" ht="12">
      <c r="G190" s="6"/>
      <c r="H190" s="6"/>
    </row>
    <row r="191" spans="7:8" ht="12">
      <c r="G191" s="6"/>
      <c r="H191" s="6"/>
    </row>
    <row r="192" spans="7:8" ht="12">
      <c r="G192" s="6"/>
      <c r="H192" s="6"/>
    </row>
    <row r="193" spans="7:8" ht="12">
      <c r="G193" s="6"/>
      <c r="H193" s="6"/>
    </row>
    <row r="194" spans="7:8" ht="12">
      <c r="G194" s="6"/>
      <c r="H194" s="6"/>
    </row>
    <row r="195" spans="7:8" ht="12">
      <c r="G195" s="6"/>
      <c r="H195" s="6"/>
    </row>
    <row r="196" spans="7:8" ht="12">
      <c r="G196" s="6"/>
      <c r="H196" s="6"/>
    </row>
    <row r="197" spans="7:8" ht="12">
      <c r="G197" s="6"/>
      <c r="H197" s="6"/>
    </row>
    <row r="198" spans="7:8" ht="12">
      <c r="G198" s="6"/>
      <c r="H198" s="6"/>
    </row>
    <row r="199" spans="7:8" ht="12">
      <c r="G199" s="6"/>
      <c r="H199" s="6"/>
    </row>
    <row r="200" spans="7:8" ht="12">
      <c r="G200" s="6"/>
      <c r="H200" s="6"/>
    </row>
    <row r="201" spans="7:8" ht="12">
      <c r="G201" s="6"/>
      <c r="H201" s="6"/>
    </row>
    <row r="202" spans="7:8" ht="12">
      <c r="G202" s="6"/>
      <c r="H202" s="6"/>
    </row>
    <row r="203" spans="7:8" ht="12">
      <c r="G203" s="6"/>
      <c r="H203" s="6"/>
    </row>
    <row r="204" spans="7:8" ht="12">
      <c r="G204" s="6"/>
      <c r="H204" s="6"/>
    </row>
    <row r="205" spans="7:8" ht="12">
      <c r="G205" s="6"/>
      <c r="H205" s="6"/>
    </row>
    <row r="206" spans="7:8" ht="12">
      <c r="G206" s="6"/>
      <c r="H206" s="6"/>
    </row>
    <row r="207" spans="7:8" ht="12">
      <c r="G207" s="6"/>
      <c r="H207" s="6"/>
    </row>
    <row r="208" spans="7:8" ht="12">
      <c r="G208" s="6"/>
      <c r="H208" s="6"/>
    </row>
    <row r="209" spans="7:8" ht="12">
      <c r="G209" s="6"/>
      <c r="H209" s="6"/>
    </row>
    <row r="210" spans="7:8" ht="12">
      <c r="G210" s="6"/>
      <c r="H210" s="6"/>
    </row>
    <row r="211" spans="7:8" ht="12">
      <c r="G211" s="6"/>
      <c r="H211" s="6"/>
    </row>
    <row r="212" spans="7:8" ht="12">
      <c r="G212" s="6"/>
      <c r="H212" s="6"/>
    </row>
    <row r="213" spans="7:8" ht="12">
      <c r="G213" s="6"/>
      <c r="H213" s="6"/>
    </row>
    <row r="214" spans="7:8" ht="12">
      <c r="G214" s="6"/>
      <c r="H214" s="6"/>
    </row>
    <row r="215" spans="7:8" ht="12">
      <c r="G215" s="6"/>
      <c r="H215" s="6"/>
    </row>
    <row r="216" spans="7:8" ht="12">
      <c r="G216" s="6"/>
      <c r="H216" s="6"/>
    </row>
    <row r="217" spans="7:8" ht="12">
      <c r="G217" s="6"/>
      <c r="H217" s="6"/>
    </row>
    <row r="218" spans="7:8" ht="12">
      <c r="G218" s="6"/>
      <c r="H218" s="6"/>
    </row>
    <row r="219" spans="7:8" ht="12">
      <c r="G219" s="6"/>
      <c r="H219" s="6"/>
    </row>
    <row r="220" spans="7:8" ht="12">
      <c r="G220" s="6"/>
      <c r="H220" s="6"/>
    </row>
    <row r="221" spans="7:8" ht="12">
      <c r="G221" s="6"/>
      <c r="H221" s="6"/>
    </row>
    <row r="222" spans="7:8" ht="12">
      <c r="G222" s="6"/>
      <c r="H222" s="6"/>
    </row>
    <row r="223" spans="7:8" ht="12">
      <c r="G223" s="6"/>
      <c r="H223" s="6"/>
    </row>
    <row r="224" spans="7:8" ht="12">
      <c r="G224" s="6"/>
      <c r="H224" s="6"/>
    </row>
    <row r="225" spans="7:8" ht="12">
      <c r="G225" s="6"/>
      <c r="H225" s="6"/>
    </row>
    <row r="226" spans="7:8" ht="12">
      <c r="G226" s="6"/>
      <c r="H226" s="6"/>
    </row>
    <row r="227" spans="7:8" ht="12">
      <c r="G227" s="6"/>
      <c r="H227" s="6"/>
    </row>
    <row r="228" spans="7:8" ht="12">
      <c r="G228" s="6"/>
      <c r="H228" s="6"/>
    </row>
    <row r="229" spans="7:8" ht="12">
      <c r="G229" s="6"/>
      <c r="H229" s="6"/>
    </row>
    <row r="230" spans="7:8" ht="12">
      <c r="G230" s="6"/>
      <c r="H230" s="6"/>
    </row>
    <row r="231" spans="7:8" ht="12">
      <c r="G231" s="6"/>
      <c r="H231" s="6"/>
    </row>
    <row r="232" spans="7:8" ht="12">
      <c r="G232" s="6"/>
      <c r="H232" s="6"/>
    </row>
    <row r="233" spans="7:8" ht="12">
      <c r="G233" s="6"/>
      <c r="H233" s="6"/>
    </row>
    <row r="234" spans="7:8" ht="12">
      <c r="G234" s="6"/>
      <c r="H234" s="6"/>
    </row>
    <row r="235" spans="7:8" ht="12">
      <c r="G235" s="6"/>
      <c r="H235" s="6"/>
    </row>
    <row r="236" spans="7:8" ht="12">
      <c r="G236" s="6"/>
      <c r="H236" s="6"/>
    </row>
    <row r="237" spans="7:8" ht="12">
      <c r="G237" s="6"/>
      <c r="H237" s="6"/>
    </row>
    <row r="238" spans="7:8" ht="12">
      <c r="G238" s="6"/>
      <c r="H238" s="6"/>
    </row>
    <row r="239" spans="7:8" ht="12">
      <c r="G239" s="6"/>
      <c r="H239" s="6"/>
    </row>
    <row r="240" spans="7:8" ht="12">
      <c r="G240" s="6"/>
      <c r="H240" s="6"/>
    </row>
    <row r="241" spans="7:8" ht="12">
      <c r="G241" s="6"/>
      <c r="H241" s="6"/>
    </row>
    <row r="242" spans="7:8" ht="12">
      <c r="G242" s="6"/>
      <c r="H242" s="6"/>
    </row>
    <row r="243" spans="7:8" ht="12">
      <c r="G243" s="6"/>
      <c r="H243" s="6"/>
    </row>
    <row r="244" spans="7:8" ht="12">
      <c r="G244" s="6"/>
      <c r="H244" s="6"/>
    </row>
    <row r="245" spans="7:8" ht="12">
      <c r="G245" s="6"/>
      <c r="H245" s="6"/>
    </row>
    <row r="246" spans="7:8" ht="12">
      <c r="G246" s="6"/>
      <c r="H246" s="6"/>
    </row>
    <row r="247" spans="7:8" ht="12">
      <c r="G247" s="6"/>
      <c r="H247" s="6"/>
    </row>
    <row r="248" spans="7:8" ht="12">
      <c r="G248" s="6"/>
      <c r="H248" s="6"/>
    </row>
    <row r="249" spans="7:8" ht="12">
      <c r="G249" s="6"/>
      <c r="H249" s="6"/>
    </row>
    <row r="250" spans="7:8" ht="12">
      <c r="G250" s="6"/>
      <c r="H250" s="6"/>
    </row>
    <row r="251" spans="7:8" ht="12">
      <c r="G251" s="6"/>
      <c r="H251" s="6"/>
    </row>
    <row r="252" spans="7:8" ht="12">
      <c r="G252" s="6"/>
      <c r="H252" s="6"/>
    </row>
    <row r="253" spans="7:8" ht="12">
      <c r="G253" s="6"/>
      <c r="H253" s="6"/>
    </row>
    <row r="254" spans="7:8" ht="12">
      <c r="G254" s="6"/>
      <c r="H254" s="6"/>
    </row>
    <row r="255" spans="7:8" ht="12">
      <c r="G255" s="6"/>
      <c r="H255" s="6"/>
    </row>
    <row r="256" spans="7:8" ht="12">
      <c r="G256" s="6"/>
      <c r="H256" s="6"/>
    </row>
  </sheetData>
  <mergeCells count="8">
    <mergeCell ref="A6:E6"/>
    <mergeCell ref="C40:E40"/>
    <mergeCell ref="C41:E41"/>
    <mergeCell ref="A1:B1"/>
    <mergeCell ref="A2:B2"/>
    <mergeCell ref="A3:B3"/>
    <mergeCell ref="C4:D4"/>
    <mergeCell ref="A5:E5"/>
  </mergeCells>
  <printOptions/>
  <pageMargins left="0.3" right="0.22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2014-01-20T10:39:17Z</cp:lastPrinted>
  <dcterms:created xsi:type="dcterms:W3CDTF">2011-01-11T01:32:30Z</dcterms:created>
  <dcterms:modified xsi:type="dcterms:W3CDTF">2015-01-19T08:50:54Z</dcterms:modified>
  <cp:category/>
  <cp:version/>
  <cp:contentType/>
  <cp:contentStatus/>
</cp:coreProperties>
</file>