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20" windowWidth="15195" windowHeight="8700" activeTab="2"/>
  </bookViews>
  <sheets>
    <sheet name="CĐKT" sheetId="1" r:id="rId1"/>
    <sheet name="KQKD" sheetId="2" r:id="rId2"/>
    <sheet name="LCTT" sheetId="6" r:id="rId3"/>
    <sheet name="CBTT" sheetId="7" r:id="rId4"/>
    <sheet name="Thuyet minh " sheetId="8" r:id="rId5"/>
  </sheets>
  <definedNames>
    <definedName name="_xlnm.Print_Titles" localSheetId="0">CĐKT!$10:$12</definedName>
    <definedName name="_xlnm.Print_Titles" localSheetId="2">LCTT!$9:$11</definedName>
  </definedNames>
  <calcPr calcId="124519"/>
</workbook>
</file>

<file path=xl/calcChain.xml><?xml version="1.0" encoding="utf-8"?>
<calcChain xmlns="http://schemas.openxmlformats.org/spreadsheetml/2006/main">
  <c r="D29" i="6"/>
  <c r="D30"/>
  <c r="D34"/>
  <c r="E463" i="8"/>
  <c r="E466"/>
  <c r="E471" s="1"/>
  <c r="E473" s="1"/>
  <c r="E479" s="1"/>
  <c r="E489" s="1"/>
  <c r="E490" s="1"/>
  <c r="E492" s="1"/>
  <c r="E458"/>
  <c r="F466"/>
  <c r="I29" i="2"/>
  <c r="I30"/>
  <c r="I31" s="1"/>
  <c r="F463" i="8"/>
  <c r="F471" s="1"/>
  <c r="F473" s="1"/>
  <c r="G363"/>
  <c r="G368" s="1"/>
  <c r="G370" s="1"/>
  <c r="D323"/>
  <c r="D337" s="1"/>
  <c r="E323"/>
  <c r="E337" s="1"/>
  <c r="B274"/>
  <c r="B280"/>
  <c r="B283" s="1"/>
  <c r="B257"/>
  <c r="C257"/>
  <c r="D257"/>
  <c r="D263"/>
  <c r="D266" s="1"/>
  <c r="E257"/>
  <c r="F257"/>
  <c r="F263"/>
  <c r="B265"/>
  <c r="C265"/>
  <c r="D265"/>
  <c r="E265"/>
  <c r="F265"/>
  <c r="G265"/>
  <c r="B263"/>
  <c r="B266" s="1"/>
  <c r="G255"/>
  <c r="C224"/>
  <c r="E241"/>
  <c r="E177"/>
  <c r="E192" s="1"/>
  <c r="C165"/>
  <c r="E165"/>
  <c r="C169"/>
  <c r="E169"/>
  <c r="C175"/>
  <c r="E175"/>
  <c r="C177"/>
  <c r="C178"/>
  <c r="E178"/>
  <c r="C182"/>
  <c r="E182"/>
  <c r="C187"/>
  <c r="E187"/>
  <c r="C189"/>
  <c r="E189"/>
  <c r="C192"/>
  <c r="C198" s="1"/>
  <c r="C217" s="1"/>
  <c r="C226" s="1"/>
  <c r="C232" s="1"/>
  <c r="C238" s="1"/>
  <c r="C243" s="1"/>
  <c r="C195"/>
  <c r="E195"/>
  <c r="C213"/>
  <c r="E213"/>
  <c r="E224"/>
  <c r="C230"/>
  <c r="E230"/>
  <c r="C236"/>
  <c r="E236"/>
  <c r="C241"/>
  <c r="C247"/>
  <c r="E247"/>
  <c r="G254"/>
  <c r="G256"/>
  <c r="G259"/>
  <c r="G260"/>
  <c r="G261"/>
  <c r="G262"/>
  <c r="C263"/>
  <c r="C266" s="1"/>
  <c r="E263"/>
  <c r="G263"/>
  <c r="E266"/>
  <c r="D271"/>
  <c r="D272"/>
  <c r="D273"/>
  <c r="D276"/>
  <c r="D277"/>
  <c r="D280" s="1"/>
  <c r="C274"/>
  <c r="C283" s="1"/>
  <c r="D278"/>
  <c r="C280"/>
  <c r="B282"/>
  <c r="C282"/>
  <c r="D293"/>
  <c r="E293"/>
  <c r="D300"/>
  <c r="E300"/>
  <c r="D307"/>
  <c r="E307"/>
  <c r="D316"/>
  <c r="E316"/>
  <c r="B344"/>
  <c r="C344"/>
  <c r="D344"/>
  <c r="E344"/>
  <c r="F344"/>
  <c r="G344"/>
  <c r="B351"/>
  <c r="C351"/>
  <c r="D351"/>
  <c r="E351"/>
  <c r="F351"/>
  <c r="G351"/>
  <c r="B357"/>
  <c r="C357"/>
  <c r="D357"/>
  <c r="E357"/>
  <c r="F357"/>
  <c r="G357"/>
  <c r="B368"/>
  <c r="C368"/>
  <c r="D368"/>
  <c r="E368"/>
  <c r="F368"/>
  <c r="D378"/>
  <c r="F378"/>
  <c r="E388"/>
  <c r="F388"/>
  <c r="E399"/>
  <c r="F399"/>
  <c r="E400"/>
  <c r="F400"/>
  <c r="E409"/>
  <c r="F409"/>
  <c r="E414"/>
  <c r="F414"/>
  <c r="E419"/>
  <c r="F419"/>
  <c r="E428"/>
  <c r="F428"/>
  <c r="E438"/>
  <c r="F438"/>
  <c r="E444"/>
  <c r="F444"/>
  <c r="E452"/>
  <c r="F452"/>
  <c r="F458"/>
  <c r="F462"/>
  <c r="E481"/>
  <c r="F481"/>
  <c r="F489"/>
  <c r="F490"/>
  <c r="F492" s="1"/>
  <c r="C35" i="7"/>
  <c r="C34" s="1"/>
  <c r="D31"/>
  <c r="E30" i="2"/>
  <c r="C14" i="7"/>
  <c r="C59"/>
  <c r="C61"/>
  <c r="C66" s="1"/>
  <c r="C70" s="1"/>
  <c r="C69"/>
  <c r="E51" i="6"/>
  <c r="D13" i="2"/>
  <c r="D16"/>
  <c r="D23" s="1"/>
  <c r="D28" s="1"/>
  <c r="D27"/>
  <c r="F13"/>
  <c r="F16" s="1"/>
  <c r="F23" s="1"/>
  <c r="F28" s="1"/>
  <c r="F27"/>
  <c r="G13"/>
  <c r="G16" s="1"/>
  <c r="G23" s="1"/>
  <c r="G28" s="1"/>
  <c r="G31" s="1"/>
  <c r="G33" s="1"/>
  <c r="G27"/>
  <c r="E13"/>
  <c r="E16" s="1"/>
  <c r="E23" s="1"/>
  <c r="E28" s="1"/>
  <c r="E27"/>
  <c r="D32" i="1"/>
  <c r="D19"/>
  <c r="D45"/>
  <c r="D51"/>
  <c r="D63"/>
  <c r="D59" i="7"/>
  <c r="D61" s="1"/>
  <c r="D66" s="1"/>
  <c r="D70" s="1"/>
  <c r="D69"/>
  <c r="D35"/>
  <c r="D34" s="1"/>
  <c r="D48" s="1"/>
  <c r="C31"/>
  <c r="D22"/>
  <c r="D20" s="1"/>
  <c r="D30" s="1"/>
  <c r="D14"/>
  <c r="C22"/>
  <c r="C20" s="1"/>
  <c r="C30" s="1"/>
  <c r="E15" i="6"/>
  <c r="E21" s="1"/>
  <c r="E31" s="1"/>
  <c r="E53" s="1"/>
  <c r="E56" s="1"/>
  <c r="E41"/>
  <c r="D15"/>
  <c r="D21" s="1"/>
  <c r="D31" s="1"/>
  <c r="D53" s="1"/>
  <c r="D56" s="1"/>
  <c r="D41"/>
  <c r="D51"/>
  <c r="D71" i="1"/>
  <c r="D70" s="1"/>
  <c r="D83"/>
  <c r="D94"/>
  <c r="D107"/>
  <c r="D16"/>
  <c r="D22"/>
  <c r="D29"/>
  <c r="D38"/>
  <c r="D48"/>
  <c r="D44" s="1"/>
  <c r="D37" s="1"/>
  <c r="D58"/>
  <c r="E71"/>
  <c r="E70" s="1"/>
  <c r="E83"/>
  <c r="E94"/>
  <c r="E107"/>
  <c r="E93" s="1"/>
  <c r="E16"/>
  <c r="E19"/>
  <c r="E22"/>
  <c r="E15" s="1"/>
  <c r="E29"/>
  <c r="E32"/>
  <c r="E38"/>
  <c r="E45"/>
  <c r="E48"/>
  <c r="E51"/>
  <c r="E55"/>
  <c r="E58"/>
  <c r="E63"/>
  <c r="D15"/>
  <c r="G257" i="8"/>
  <c r="E111" i="1" l="1"/>
  <c r="E44"/>
  <c r="E37" s="1"/>
  <c r="D93"/>
  <c r="C48" i="7"/>
  <c r="F266" i="8"/>
  <c r="D67" i="1"/>
  <c r="D111"/>
  <c r="D274" i="8"/>
  <c r="D283" s="1"/>
  <c r="E462"/>
  <c r="E29" i="2"/>
  <c r="E31" s="1"/>
  <c r="E33" s="1"/>
  <c r="D71" i="7"/>
  <c r="D73" s="1"/>
  <c r="D74" s="1"/>
  <c r="F31" i="2"/>
  <c r="F33" s="1"/>
  <c r="F29"/>
  <c r="D31"/>
  <c r="D33" s="1"/>
  <c r="D29"/>
  <c r="C71" i="7"/>
  <c r="C73" s="1"/>
  <c r="C74" s="1"/>
  <c r="E67" i="1"/>
  <c r="G266" i="8"/>
  <c r="D282"/>
</calcChain>
</file>

<file path=xl/sharedStrings.xml><?xml version="1.0" encoding="utf-8"?>
<sst xmlns="http://schemas.openxmlformats.org/spreadsheetml/2006/main" count="859" uniqueCount="729">
  <si>
    <t>B</t>
  </si>
  <si>
    <t>Tổng cộng nguồn vốn</t>
  </si>
  <si>
    <t>II. KẾT QUẢ HOẠT ĐỘNG SẢN XUẤT KINH DOANH</t>
  </si>
  <si>
    <t>(áp dụng đối với các doanh nghiệp sản xuất, chế biến, dịch vụ…)</t>
  </si>
  <si>
    <t>Kỳ báo cáo</t>
  </si>
  <si>
    <t>Lũy kế</t>
  </si>
  <si>
    <t>Doanh thu bán hàng và cung cấp dịch vụ</t>
  </si>
  <si>
    <t>Các khoản giảm trừ doanh thu</t>
  </si>
  <si>
    <t>Doanh thu thuần về bán hàng và c/c dịch vụ</t>
  </si>
  <si>
    <t>Lợi nhuận gộp về bán hàng và c/c dịch vụ</t>
  </si>
  <si>
    <t>Chi phí bán hàng</t>
  </si>
  <si>
    <t>Chi phí quản lý doanh nghiệp</t>
  </si>
  <si>
    <t>Lợi nhuận thuần từ hoạt động kinh doanh</t>
  </si>
  <si>
    <t>Lợi nhuận khác</t>
  </si>
  <si>
    <t>Tổng lợi nhuận kế toán trước thuế</t>
  </si>
  <si>
    <t>Thuế thu nhập doanh nghiệp</t>
  </si>
  <si>
    <t>Thuế TNDN hoãn lại phải nộp</t>
  </si>
  <si>
    <t>Lợi nhuận sau thuế thu nhập doanh nghiệp</t>
  </si>
  <si>
    <t>Cổ tức trên mỗi cổ phiếu</t>
  </si>
  <si>
    <t>Giám đốc Công ty</t>
  </si>
  <si>
    <t>VI.18</t>
  </si>
  <si>
    <t>a. Doanh thu thuần về bán hàng và cung cấp dịch vụ</t>
  </si>
  <si>
    <t>b. Giá vốn hàng bán</t>
  </si>
  <si>
    <t>c. Doanh thu hoạt động tài chính</t>
  </si>
  <si>
    <t>e. Thu nhập khác</t>
  </si>
  <si>
    <t>f. Chi phí khác</t>
  </si>
  <si>
    <t>g. Chi phí thuế thu nhập doanh nghiệp hiện hành</t>
  </si>
  <si>
    <t xml:space="preserve"> - Chi phí thuế TNDN hoãn lại phát sinh từ việc hoàn nhập tài sản thuế thu nhập hoãn lại năm trước</t>
  </si>
  <si>
    <t>Lãi chênh lệch tỷ giá đã thực hiện</t>
  </si>
  <si>
    <t>Lãi chênh lệch tỷ giá chưa thực hiện</t>
  </si>
  <si>
    <t>Lỗ chênh lệch tỷ giá đã thực hiện</t>
  </si>
  <si>
    <t>Lỗ chênh lệch tỷ giá chưa thực hiện</t>
  </si>
  <si>
    <t xml:space="preserve">        - Chi phí trả trước ngắn hạn</t>
  </si>
  <si>
    <t xml:space="preserve">      + Máy biến thế 3 pha 320kva</t>
  </si>
  <si>
    <t xml:space="preserve">            Lập ngày 12  tháng  01 năm  2015</t>
  </si>
  <si>
    <t>Năm 2014</t>
  </si>
  <si>
    <t xml:space="preserve">          - Thuế GTGT nộp bổ sung năm 2007-2010</t>
  </si>
  <si>
    <t>Điều chỉnh chi phí thuế TNDN của các năm trước vào chi phí thuế TNDN hiện hành năm nay</t>
  </si>
  <si>
    <t xml:space="preserve"> - Chi phí thuế TNDN của các năm trước vào chi phí thuế TNDN hiện hành năm nay</t>
  </si>
  <si>
    <t>Lập ngày 12 tháng 01 năm  2015</t>
  </si>
  <si>
    <t>Tại ngày  31  tháng  12 năm  2014</t>
  </si>
  <si>
    <t>Quý IV năm 2014</t>
  </si>
  <si>
    <t>Quý IV/2014</t>
  </si>
  <si>
    <t xml:space="preserve">       Lập ngày 12 tháng 01 năm 2015</t>
  </si>
  <si>
    <t>Ngày 12  tháng  01  năm  2015</t>
  </si>
  <si>
    <r>
      <t xml:space="preserve">       Vốn điều lệ của Công ty tại ngày 31/12/2014 là : </t>
    </r>
    <r>
      <rPr>
        <b/>
        <sz val="11"/>
        <rFont val="Times New Roman"/>
        <family val="1"/>
      </rPr>
      <t>82.146.920.000 đồng.</t>
    </r>
  </si>
  <si>
    <r>
      <t xml:space="preserve">       Vốn kinh doanh của Công ty tại ngày 31/12/2014 là : </t>
    </r>
    <r>
      <rPr>
        <b/>
        <sz val="11"/>
        <rFont val="Times New Roman"/>
        <family val="1"/>
      </rPr>
      <t>108.071.995.316 đồng.</t>
    </r>
  </si>
  <si>
    <r>
      <t xml:space="preserve">       Lợi nhuận sau thuế năm 2013 : </t>
    </r>
    <r>
      <rPr>
        <b/>
        <sz val="11"/>
        <rFont val="Times New Roman"/>
        <family val="1"/>
      </rPr>
      <t>19.155.379.879 đồng.</t>
    </r>
  </si>
  <si>
    <r>
      <t xml:space="preserve">       Lợi nhuận sau thuế năm 2014 : </t>
    </r>
    <r>
      <rPr>
        <b/>
        <sz val="11"/>
        <rFont val="Times New Roman"/>
        <family val="1"/>
      </rPr>
      <t>14.145.517.159 đồng.</t>
    </r>
  </si>
  <si>
    <t>1- Kỳ kế toán, đơn vị tiền tệ sử dụng trong kế toán:</t>
  </si>
  <si>
    <t>II- Chế độ và chính sách kế toán áp dụng tại Công ty :</t>
  </si>
  <si>
    <t xml:space="preserve">  2.1. Chế độ kế toán áp dụng:</t>
  </si>
  <si>
    <t xml:space="preserve">  2.2. Tuyên bố về việc tuân thủ Chuẩn mực kế toán và Chế độ kế toán:</t>
  </si>
  <si>
    <t>2 -Chuẩn mực và Chế độ kế toán áp dụng:</t>
  </si>
  <si>
    <t xml:space="preserve">  2.3. Hình thức kế toán áp dụng:</t>
  </si>
  <si>
    <t>3 - Các chính sách kế toán áp dụng:</t>
  </si>
  <si>
    <t xml:space="preserve">    Nguyên tắc xác định các khoản tương đương tiền là các khoản đầu tư ngắn hạn không quá 3 tháng có khả năng chuyển đổi dễ dàng thành tiền và không có nhiều </t>
  </si>
  <si>
    <t xml:space="preserve">    rủi ro trong chuyển đổi thành tiền kể từ ngày mua khoản đầu tư đó tại thời điểm báo cáo.</t>
  </si>
  <si>
    <t xml:space="preserve">         - Công ty Vận Tải Đa Phương Thức 7</t>
  </si>
  <si>
    <t xml:space="preserve">         - DNTN Hưng Tòng</t>
  </si>
  <si>
    <t>d.Chi phí tài chính</t>
  </si>
  <si>
    <t>Tiền bồi thường sửa chữa cầu cảng</t>
  </si>
  <si>
    <t>Tiền thanh lý TSCĐ</t>
  </si>
  <si>
    <t>Chi trợ cấp thôi việc</t>
  </si>
  <si>
    <t xml:space="preserve">          - Trợ cấp khó khăn khi nghỉ việc</t>
  </si>
  <si>
    <t xml:space="preserve"> - Chi phí thuế TNDN hoãn lại năm trước đã thành thực hiện năm nay</t>
  </si>
  <si>
    <t xml:space="preserve"> - Thuế TNDN phải nộp năm 2014</t>
  </si>
  <si>
    <t xml:space="preserve"> - Thuế TNDN hoãn lại phát sinh từ việc hoàn nhập thuế thu nhập hoãn lại phải trả </t>
  </si>
  <si>
    <t xml:space="preserve">    thương mại nơi doanh nghiệp mở tài khoản và được hạch toán vào doanh thu hoặc chi phí tài chính trong năm tài chính.</t>
  </si>
  <si>
    <t xml:space="preserve">    Chênh lệch tỷ giá thực tế phát sinh trong kỳ của các khoản mục tiền tệ có gốc ngoại tệ tại thời phát sinh được hạch toán theo tỷ giá thực tế phát sinh của ngân hàng</t>
  </si>
  <si>
    <t xml:space="preserve">    Chênh lệch tỷ giá do đánh giá lại số dư các khoản mục tiền tệ có gốc ngoại tệ tại thời điểm cuối năm được hạch toán theo tỷ giá mua vào của ngân hàng thương </t>
  </si>
  <si>
    <t xml:space="preserve">     doanh thu hoặc chi phí tài chính trong năm tài chính và không chia cổ tức trên chênh lệch tỷ giá do đánh giá lại số dư cuối kỳ này.</t>
  </si>
  <si>
    <t xml:space="preserve">    mại nơi doanh nghiệp mở tài khoản công bố tại thời điểm lập báo cáo tài chính và được hạch toán bù trừ chênh lệch tăng, giảm số còn lại được kết chuyển vào </t>
  </si>
  <si>
    <t xml:space="preserve">     Nguyên tắc xác định các khoản tương đương tiền</t>
  </si>
  <si>
    <t xml:space="preserve">     Nguyên tắc ghi nhận hàng tồn kho </t>
  </si>
  <si>
    <t xml:space="preserve">         * CTy TNHH MTV TM&amp;DV Kỹ Thuật Biển Nam</t>
  </si>
  <si>
    <t xml:space="preserve">         * CTy TNHH Phục Hy</t>
  </si>
  <si>
    <t xml:space="preserve">          * Manuchar NV</t>
  </si>
  <si>
    <t xml:space="preserve">    Hàng tồn kho được tính theo giá gốc. Trường hợp giá trị thuần có thể thực hiện được thấp hơn giá gốc thì phải tính theo giá trị thuần có thể thực hiện được. Giá gốc </t>
  </si>
  <si>
    <t xml:space="preserve">    hàng tồn kho bao gồm chi phí mua, chi phí chế biến và các chi phí liên quan trực tiếp khác phát sinh để có được hàng tồn kho ở địa điểm và trạng thái hiện tại.</t>
  </si>
  <si>
    <t xml:space="preserve">    Giá trị hàng tồn kho cuối kỳ được xác định theo phương pháp thực tế đích danh.</t>
  </si>
  <si>
    <t xml:space="preserve">    Hàng tồn kho được hạch toán theo phương pháp kê khai thường xuyên.</t>
  </si>
  <si>
    <t xml:space="preserve">     Nguyên tắc ghi nhận các khoản phải thu thương mại và phải thu khác</t>
  </si>
  <si>
    <t xml:space="preserve">    Các khoản phải thu khách hàng, khoản trả trước cho người bán, phải thu nội bộ và các khoản phải thu khác tại thời điểm báo cáo, nếu:</t>
  </si>
  <si>
    <t xml:space="preserve">    - Có thời hạn thu hồi hoặc thanh toán dưới 1 năm được phân loại là tài sản ngắn hạn.</t>
  </si>
  <si>
    <t xml:space="preserve">    - Có thời hạn thu hồi hoặc thanh toán trên 1 năm được phân loại là tài sản dài hạn.</t>
  </si>
  <si>
    <t xml:space="preserve">    Lập dự phòng phải thu khó đòi: Dự phòng nợ phải thu khó đòi thể hiện phần giá trị dự kiến bị tổn thất của các khoản nợ phải thu có khả năng không được khách </t>
  </si>
  <si>
    <t xml:space="preserve">     hàng thanh toán  đối với các khoản phải thu tại thời điểm lập Báo cáo tài chính. </t>
  </si>
  <si>
    <t xml:space="preserve">     Nguyên tắc ghi nhận và khấu hao tài sản cố định </t>
  </si>
  <si>
    <t xml:space="preserve">    Tài sản cố định hữu hình, tài sản cố định vô hình được ghi nhận theo giá gốc. Trong quá trình sử dụng, tài sản cố định hữu hình, tài sản cố định vô hình được ghi </t>
  </si>
  <si>
    <t xml:space="preserve">    nhận theo nguyên giá, hao mòn luỹ kế và giá trị còn lại.</t>
  </si>
  <si>
    <t>Nhà cửa, vật kiến trúc</t>
  </si>
  <si>
    <t>06 - 30  năm</t>
  </si>
  <si>
    <t xml:space="preserve">Máy móc, thiết bị  </t>
  </si>
  <si>
    <t>06 - 15  năm</t>
  </si>
  <si>
    <t xml:space="preserve">Phương tiện vận tải  </t>
  </si>
  <si>
    <t>06 - 10  năm</t>
  </si>
  <si>
    <t>Thiết bị văn phòng</t>
  </si>
  <si>
    <t>03 - 10  năm</t>
  </si>
  <si>
    <t>Tài sản vô hình và các tài sản khác</t>
  </si>
  <si>
    <t>04 - 11  năm</t>
  </si>
  <si>
    <t xml:space="preserve">    Khấu hao được trích theo phương pháp đường thẳng. Thời gian khấu hao được ước tính như sau:</t>
  </si>
  <si>
    <t xml:space="preserve">     Nguyên tắc ghi nhận các khoản đầu tư tài chính </t>
  </si>
  <si>
    <t xml:space="preserve">    Chứng khoán đầu tư ngắn hạn là những chứng khoán được mua vào để bán ở thị trường chứng khoán mà có thể thu hồi vốn trong thời gian không quá một năm.</t>
  </si>
  <si>
    <t xml:space="preserve">    Chứng khoán đầu tư ngắn hạn được ghi nhận theo giá thực tế mua chứng khoán (giá gốc) bao gồm giá mua và chi phí mội giới giao dịch. </t>
  </si>
  <si>
    <t xml:space="preserve">    Cuối niên độ,nếu giá thị trường của chứng khoán đầu tư ngắn hạn bị giảm xuống thấp hơn giá gốc, thì lập dự phòng giảm giá đầu tư chứng khoán ngắn hạn.</t>
  </si>
  <si>
    <t xml:space="preserve">    Các khoản đầu tư tài chính tại thời điểm báo cáo,nếu :</t>
  </si>
  <si>
    <t xml:space="preserve">     - Có thời hạn thu hồi hoặc đáo hạn không quá 3 tháng kể từ ngày mua khoản đầu tư đó được coi là " tương đương tiền"</t>
  </si>
  <si>
    <t xml:space="preserve">     - Có thời hạn thu hồi vốn dưới 1 năm được phân loại là tài sản ngắn hạn</t>
  </si>
  <si>
    <t xml:space="preserve">     - Có thời hạn thu hồi vốn trên 1 năm được phân loại là tài sản dài hạn</t>
  </si>
  <si>
    <t xml:space="preserve">     Nguyên tắc ghi nhận và vốn hoá các khoản chi phí đi vay</t>
  </si>
  <si>
    <t xml:space="preserve">    Chi phí đi vay được ghi nhận vào chi phí sản xuất, kinh doanh trong kỳ khi phát sinh, trừ chi phí đi vay liên quan trực tiếp đến việc đầu tư xây dựng hoặc sản xuất </t>
  </si>
  <si>
    <t xml:space="preserve">     tài sản dở dang được tính vào giá trị của tài sản đó (được vốn hoá) khi có đủ các điều kiện quy định trong Chuẩn mực Kế toán Việt Nam số 16 “Chi phí đi vay”.</t>
  </si>
  <si>
    <t xml:space="preserve">     Nguyên tắc ghi nhận và phân bổ chi phí trả trước </t>
  </si>
  <si>
    <t xml:space="preserve">    Các chi phí trả trước chỉ liên quan đến chi phí sản xuất kinh doanh năm tài chính hiện tại được ghi nhận là chi phí trả trước ngắn hạn .</t>
  </si>
  <si>
    <t xml:space="preserve">    Công cụ dụng cụ xuất dùng có giá trị lớn ;chi phí sửa chữa lớn tài sản cố định phát sinh một lần quá lớn được hạch toán vào chi phí trả trước dài hạn để phân bổ </t>
  </si>
  <si>
    <t xml:space="preserve">    dần vào kết quả hoạt động kinh doanh trong  nhiều năm.</t>
  </si>
  <si>
    <t xml:space="preserve">    Việc tính và phân bổ chi phí trả trước dài hạn vào chi phí sản xuất kinh doanh từng kỳ hạch toán được căn cứ vào tính chất, mức độ từng loại chi phí để chọn </t>
  </si>
  <si>
    <t xml:space="preserve">    phương pháp và tiêu thức phân bổ hợp lý. Chi phí trả trước được phân bổ dần vào chi phí sản xuất kinh doanh theo phương pháp đường thẳng.   </t>
  </si>
  <si>
    <t xml:space="preserve">     Nguyên tắc ghi nhận chi phí phải trả </t>
  </si>
  <si>
    <t xml:space="preserve">    Các khoản chi phí thực tế chưa phát sinh nhưng được trích trước vào chi phí sản xuất, kinh doanh trong kỳ để đảm bảo khi chi phí phát sinh thực tế không gây đột </t>
  </si>
  <si>
    <t xml:space="preserve">    biến cho chi phí sản xuất kinh doanh trên cơ sở đảm bảo nguyên tắc phù hợp giữa doanh thu và chi phí. Khi các chi phí đó phát sinh, nếu có chênh lệch với số đã</t>
  </si>
  <si>
    <t xml:space="preserve">    trích, kế toán tiến hành ghi bổ sung hoặc ghi giảm chi phí tương ứng với phần chênh lệch.</t>
  </si>
  <si>
    <t xml:space="preserve">     Nguyên tắc ghi nhận các khoản phải trả thương mại và phải trả khác</t>
  </si>
  <si>
    <t xml:space="preserve">     - Có thời hạn thanh toán dưới 1 năm được phân loại là nợ ngắn hạn.</t>
  </si>
  <si>
    <t xml:space="preserve">    Các khoản phải trả người bán, phải trả nội bộ, phải trả khác, khoản vay tại thời điểm báo cáo, nếu:</t>
  </si>
  <si>
    <t xml:space="preserve">     - Có thời hạn  thanh toán trên 1 năm được phân loại là nợ dài hạn.</t>
  </si>
  <si>
    <t xml:space="preserve">    Thuế thu nhập hoãn lại được phân loại là nợ dài hạn.</t>
  </si>
  <si>
    <t xml:space="preserve">     Nguyên tắc ghi nhận vốn chủ sở hữu </t>
  </si>
  <si>
    <t xml:space="preserve">    Vốn đầu tư của chủ sở hữu được ghi nhận theo số vốn thực góp của chủ sở hữu và vốn góp từ phát hành cổ phiếu được ghi theo mệnh giá.</t>
  </si>
  <si>
    <t xml:space="preserve">    Thặng dư vốn cổ phần được ghi nhận phần chênh lệch tăng do phát hành cổ phiếu cao hơn mệnh giá.</t>
  </si>
  <si>
    <t xml:space="preserve">    Cổ tức phải trả cho các cổ đông được ghi nhận là khoản phải trả trong Bảng Cân đối kế toán của CTy sau khi có thông báo chia cổ tức của HĐQT Công ty.</t>
  </si>
  <si>
    <t xml:space="preserve">    Cổ phiếu quĩ là cổ phiếu do Công ty phát hành và sau đó mua lại. Cổ phiếu quỹ được ghi nhận theo giá trị thực tế và trình bày trên Bảng Cân đối kế toán là một </t>
  </si>
  <si>
    <t xml:space="preserve">    khoản ghi giảm vốn chủ sở hữu.</t>
  </si>
  <si>
    <t xml:space="preserve">    Chênh lệch tỷ giá hối đoái phản ánh trên bảng cân đối kế toán là chênh lệch tỷ giá hối đoái phát sinh khi đánh giá lại cuối kỳ của các khoản mục có gốc ngoại tệ </t>
  </si>
  <si>
    <t xml:space="preserve">    của hoạt động đầu tư xây dựng cơ bản.</t>
  </si>
  <si>
    <t xml:space="preserve">    Lợi nhuận sau thuế chưa phân phối là số lợi nhuận từ các hoạt động của doanh nghiệp sau khi trừ (-) các khoản điều chỉnh do áp dụng hồi tố thay đổi chính sách kế </t>
  </si>
  <si>
    <t xml:space="preserve">    toán và điều chỉnh hồi tố sai sót trọng yếu của các năm trước.</t>
  </si>
  <si>
    <t xml:space="preserve">     Nguyên tắc và phương pháp ghi nhận doanh thu </t>
  </si>
  <si>
    <t xml:space="preserve">    Doanh thu bán hàng</t>
  </si>
  <si>
    <t xml:space="preserve">    Doanh thu bán hàng được ghi nhận khi đồng thời thỏa mãn các điều kiện sau :</t>
  </si>
  <si>
    <t xml:space="preserve">    Phần lớn rủi ro và lợi ích gắn liền với quyền sở hữu sản phẩm hoặc hàng hóa đã được chuyển giao cho người mua.</t>
  </si>
  <si>
    <t xml:space="preserve">    Công ty không còn nắm giữ quyền quản lý hàng hóa như người sở hữu hàng hóa hoặc quyền kiểm soát hàng hóa.</t>
  </si>
  <si>
    <t xml:space="preserve">    Doanh thu được xác định tương đối chắc chắn.</t>
  </si>
  <si>
    <t xml:space="preserve">    Công ty đã thu được hoặc sẽ thu được lợi ích kinh tế từ giao dịch bán hàng.</t>
  </si>
  <si>
    <t xml:space="preserve">    Xác định được chi phí liên quan đến giao dịch bán hàng.</t>
  </si>
  <si>
    <t xml:space="preserve">     Doanh thu cung cấp dịch vụ</t>
  </si>
  <si>
    <t xml:space="preserve">    Doanh thu cung cấp dịch vụ được ghi nhận khi kết quả của giao dịch đó được xác định một cách đáng tin cậy. Trường hợp việc cung cấp dịch vụ liên quan đến </t>
  </si>
  <si>
    <t xml:space="preserve">    nhiều kỳ thì doanh thu được ghi nhận trong kỳ theo kết quả phần công việc đã hoàn thành vào ngày lập Bảng Cân đối kế toán của kỳ đó.</t>
  </si>
  <si>
    <t xml:space="preserve">    Kết quả của giao dịch cung cấp dịch vụ được xác định khi thỏa mãn các điều kiện sau :</t>
  </si>
  <si>
    <t xml:space="preserve">     - Doanh thu được xác định tương đối chắc chắn.</t>
  </si>
  <si>
    <t xml:space="preserve">     - Có khả năng thu được lợi ích kinh tế từ giao dịch cung cấp dịch vụ đó.</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</si>
  <si>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</si>
  <si>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</si>
  <si>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Phần công việc cung cấp dịch vụ đã hoàn thành được xác định theo phương pháp đánh giá công việc hoàn thành. </t>
  </si>
  <si>
    <t xml:space="preserve">     Doanh thu hoạt động tài chính</t>
  </si>
  <si>
    <t xml:space="preserve">    Doanh thu phát sinh từ tiền lãi, tiền bản quyền, cổ tức, lợi nhuận được chia và các khoản doanh thu hoạt động tài chính khác được ghi nhận khi thỏa mãn đồng thời </t>
  </si>
  <si>
    <t xml:space="preserve">   hai điều kiện sau:</t>
  </si>
  <si>
    <t xml:space="preserve">     - Có khả năng thu được lợi ích kinh tế từ giao dịch đó.</t>
  </si>
  <si>
    <t xml:space="preserve">    Cổ tức, lợi nhuận được chia được ghi nhận khi Công ty được quyền nhận cổ tức hoặc được quyền nhận lợi nhuận từ việc góp vốn.</t>
  </si>
  <si>
    <t xml:space="preserve">     Nguyên tắc và phương pháp ghi nhận chi phí tài chính</t>
  </si>
  <si>
    <t xml:space="preserve">    Các khoản chi phí được ghi nhận vào chi phí tài chính gồm:</t>
  </si>
  <si>
    <t xml:space="preserve">     - Dự phòng giảm giá đầu tư chứng khoán.</t>
  </si>
  <si>
    <t xml:space="preserve">    Các khoản trên được ghi nhận theo tổng số phát sinh trong kỳ, không bù trừ với doanh thu hoạt động tài chính.</t>
  </si>
  <si>
    <t xml:space="preserve">     - Chi phí hoặc các khoản lỗ liên quan đến các hoạt động đầu tư tài chính.</t>
  </si>
  <si>
    <t xml:space="preserve">     - Chi phí cho vay và đi vay vốn.</t>
  </si>
  <si>
    <t xml:space="preserve">     - Các khoản lỗ do thay đổi tỷ giá hối đoái của các nghiệp vụ phát sinh liên quan đến ngoại tệ.</t>
  </si>
  <si>
    <t xml:space="preserve">     Nguyên tắc và phương pháp ghi nhận chi phí thuế thu nhập doanh nghiệp hiện hành, chi phí thuế thu nhập doanh nghiệp hoãn lại</t>
  </si>
  <si>
    <t xml:space="preserve">    Chi phí thuế thu nhập doanh nghiệp hiện hành được xác định trên cơ sở thu nhập chịu thuế và thuế suất thuế TNDN trong năm hiện hành.</t>
  </si>
  <si>
    <t xml:space="preserve">    Hàng quý ghi nhận số thuế TNDN hiện hành tạm nộp vào chi phí thuế thu nhập hiện hành.Cuối năm tài chính,sẽ ghi nhận thêm số chênh lệch tăng hoặc giảm số </t>
  </si>
  <si>
    <t xml:space="preserve">    thuế TNDN phải nộp că cứ vào tờ khai quyết toán thuế TNDN.</t>
  </si>
  <si>
    <t xml:space="preserve">    Chi phí thuế TNDN hoãn lại được xác định trên cơ sở số chênh lệch tạm thời được khấu trừ, số chênh lệch tạm thời chịu thuế  và thuế suất thuế TNDN. </t>
  </si>
  <si>
    <t>III. Thông tin bổ sung cho các khoản mục trình bày trong Bảng Cân Đối Kế Toán &amp; Báo Cáo Kết Quả Hoạt Động Kinh Doanh.</t>
  </si>
  <si>
    <t>31/12/2014</t>
  </si>
  <si>
    <t>01/01/2014</t>
  </si>
  <si>
    <t>Năm 2013</t>
  </si>
  <si>
    <t>Năm  2013</t>
  </si>
  <si>
    <t>Năm  2014</t>
  </si>
  <si>
    <t>Lập  ngày 12 tháng 01 năm 2015</t>
  </si>
  <si>
    <t>Đơn vị báo cáo: CÔNG TY CỔ PHẦN CẢNG RAU QUẢ</t>
  </si>
  <si>
    <t>Mẫu số B 01a - DN</t>
  </si>
  <si>
    <t xml:space="preserve">     Địa chỉ: Số 1 Nguyễn văn Quỳ, P. Phú Thuận,</t>
  </si>
  <si>
    <t>(Ban hành theo QĐ số 15/2006/QĐ-BTC</t>
  </si>
  <si>
    <t xml:space="preserve">                         Quận 7, Tp. HCM</t>
  </si>
  <si>
    <t xml:space="preserve">      Ngày 20/03/2006 của Bộ trưởng Bộ TC)</t>
  </si>
  <si>
    <t>BẢNG CÂN ĐỐI KẾ TOÁN</t>
  </si>
  <si>
    <t>Đơn vị tính: đồng</t>
  </si>
  <si>
    <t>Thuyết</t>
  </si>
  <si>
    <t>NỘI DUNG</t>
  </si>
  <si>
    <t>Mã số</t>
  </si>
  <si>
    <t>minh</t>
  </si>
  <si>
    <t>Số cuối quý</t>
  </si>
  <si>
    <t>Số đầu năm</t>
  </si>
  <si>
    <t>TÀI SẢN</t>
  </si>
  <si>
    <t>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</si>
  <si>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</si>
  <si>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</si>
  <si>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</si>
  <si>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</si>
  <si>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</si>
  <si>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</si>
  <si>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</si>
  <si>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</si>
  <si>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</si>
  <si>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</si>
  <si>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</si>
  <si>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</si>
  <si>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</si>
  <si>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</si>
  <si>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</si>
  <si>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t>
  </si>
  <si>
    <t>IV. Hàng tồn kho</t>
  </si>
  <si>
    <t xml:space="preserve">     1. Hàng tồn kho</t>
  </si>
  <si>
    <t xml:space="preserve">     2. Dự phòng giảm giá hàng tồn kho</t>
  </si>
  <si>
    <t xml:space="preserve"> V. Tài sản ngắn hạn khác</t>
  </si>
  <si>
    <t xml:space="preserve">     1. Chi phí trả trước ngắn hạn</t>
  </si>
  <si>
    <t xml:space="preserve">     2. Thuế GTGT được khấu trừ</t>
  </si>
  <si>
    <t xml:space="preserve">     3. Thuế và các khoản phải thu nhà nước</t>
  </si>
  <si>
    <t xml:space="preserve">     5. Tài sản ngắn hạn khác </t>
  </si>
  <si>
    <t>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</si>
  <si>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</si>
  <si>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</si>
  <si>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</si>
  <si>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</si>
  <si>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</si>
  <si>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</si>
  <si>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</si>
  <si>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t>
  </si>
  <si>
    <t xml:space="preserve"> II. Tài sản cố định</t>
  </si>
  <si>
    <t xml:space="preserve">     1. Tài sản cố định hữu hình</t>
  </si>
  <si>
    <t>V.08</t>
  </si>
  <si>
    <t xml:space="preserve">         - Nguyên giá</t>
  </si>
  <si>
    <t xml:space="preserve">         - Giá trị hao mòn lũy kế</t>
  </si>
  <si>
    <t xml:space="preserve">     2. Tài sản cố định thuê tài chính</t>
  </si>
  <si>
    <t>V.09</t>
  </si>
  <si>
    <t xml:space="preserve">     3. Tài sản cố định vô hình</t>
  </si>
  <si>
    <t>V.10</t>
  </si>
  <si>
    <t xml:space="preserve">     4. Chi phí xây dựng cơ bản dỡ dang</t>
  </si>
  <si>
    <t>V.11</t>
  </si>
  <si>
    <t>III. Bất động sản đầu tư</t>
  </si>
  <si>
    <t>V.12</t>
  </si>
  <si>
    <t xml:space="preserve">     - Nguyên giá</t>
  </si>
  <si>
    <t xml:space="preserve">     - Giá trị hao mòn lũy kế</t>
  </si>
  <si>
    <t>IV. Các khoản đầu tư tài chính dài hạn</t>
  </si>
  <si>
    <t xml:space="preserve">     1. Đầu tư vào Công ty con</t>
  </si>
  <si>
    <t xml:space="preserve">     2. Đầu tư vào Công ty liên kết, liên doanh</t>
  </si>
  <si>
    <t xml:space="preserve">     3. Đầu tư dài hạn khác</t>
  </si>
  <si>
    <t>V.13</t>
  </si>
  <si>
    <t xml:space="preserve">     4. Dự phòng giảm giá đầu tư tài chính dài hạn</t>
  </si>
  <si>
    <t xml:space="preserve"> V. Tài sản dài hạn khác</t>
  </si>
  <si>
    <t xml:space="preserve">     1. Chi phí trả trước dài hạn</t>
  </si>
  <si>
    <t>V.14</t>
  </si>
  <si>
    <t xml:space="preserve">     2. Tài sản thuế thu nhập hoãn lại</t>
  </si>
  <si>
    <t>V.21</t>
  </si>
  <si>
    <t xml:space="preserve">     3. Tài sản dài hạn khác</t>
  </si>
  <si>
    <t>TỔNG CỘNG TÀI SẢN (270 = 100 + 200)</t>
  </si>
  <si>
    <t>NGUỒN VỐN</t>
  </si>
  <si>
    <t>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</si>
  <si>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</si>
  <si>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</si>
  <si>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</si>
  <si>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</si>
  <si>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</si>
  <si>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</si>
  <si>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</si>
  <si>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</si>
  <si>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</si>
  <si>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</si>
  <si>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</si>
  <si>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</si>
  <si>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</si>
  <si>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</si>
  <si>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</si>
  <si>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</si>
  <si>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r>
      <t xml:space="preserve"> </t>
    </r>
    <r>
      <rPr>
        <b/>
        <sz val="11"/>
        <rFont val="Times New Roman"/>
        <family val="1"/>
      </rPr>
      <t>II. Nợ dài hạn</t>
    </r>
  </si>
  <si>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</si>
  <si>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</si>
  <si>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</si>
  <si>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</si>
  <si>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</si>
  <si>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</si>
  <si>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</si>
  <si>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</si>
  <si>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</si>
  <si>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</si>
  <si>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</si>
  <si>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</si>
  <si>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</si>
  <si>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</si>
  <si>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</si>
  <si>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</si>
  <si>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</si>
  <si>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</si>
  <si>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</si>
  <si>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</si>
  <si>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</si>
  <si>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</si>
  <si>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</si>
  <si>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</si>
  <si>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</si>
  <si>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</si>
  <si>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II. Nguồn kinh phí và quỹ khác</t>
  </si>
  <si>
    <t xml:space="preserve">     1 Nguồn kinh phí</t>
  </si>
  <si>
    <t xml:space="preserve">     2. Nguồn kinh phí đã hình thành TSCĐ</t>
  </si>
  <si>
    <t>TỔNG CỘNG NGUỒN VỐN (440 = 300 + 400)</t>
  </si>
  <si>
    <t>CÁC CHỈ TIÊU NGOÀI BẢNG CÂN ĐỐI KẾ TOÁN</t>
  </si>
  <si>
    <t>CHỈ TIÊU</t>
  </si>
  <si>
    <t>Thuyết minh</t>
  </si>
  <si>
    <t>Số cuối kỳ</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</si>
  <si>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</si>
  <si>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</si>
  <si>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</si>
  <si>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</si>
  <si>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</si>
  <si>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 USD</t>
  </si>
  <si>
    <t xml:space="preserve">     - EUR</t>
  </si>
  <si>
    <t xml:space="preserve"> 6. Dự toán chi sự nghiệp, dự án</t>
  </si>
  <si>
    <t xml:space="preserve">                    Người lập biểu                                                 Kế toán trưởng</t>
  </si>
  <si>
    <t>Giám đốc</t>
  </si>
  <si>
    <t>Mẫu số B 02a - DN</t>
  </si>
  <si>
    <t xml:space="preserve">                       Quận 7, Tp.HCM.</t>
  </si>
  <si>
    <t xml:space="preserve">    Ngày 20/03/2006 của Bộ trưởng BTC)</t>
  </si>
  <si>
    <t xml:space="preserve">BÁO CÁO KẾT QUẢ KINH DOANH </t>
  </si>
  <si>
    <t>Mã</t>
  </si>
  <si>
    <t>Lũy kế từ đầu năm</t>
  </si>
  <si>
    <t>số</t>
  </si>
  <si>
    <t>đến cuối quý này</t>
  </si>
  <si>
    <t>Năm nay</t>
  </si>
  <si>
    <t>Năm trước</t>
  </si>
  <si>
    <t xml:space="preserve"> 1. Doanh thu bán hàng và cung cấp dịch vụ</t>
  </si>
  <si>
    <t>VI.25</t>
  </si>
  <si>
    <t xml:space="preserve"> 2. Các khoản giảm trừ doanh thu</t>
  </si>
  <si>
    <t xml:space="preserve"> 3. Doanh thu thuần về bán hàng và cung cấp DV</t>
  </si>
  <si>
    <t xml:space="preserve">     (10 = 01 - 02)</t>
  </si>
  <si>
    <t xml:space="preserve"> 4. Giá vốn hàng bán</t>
  </si>
  <si>
    <t>VI.27</t>
  </si>
  <si>
    <t xml:space="preserve"> 5. Lợi nhuận gộp về bán hàng và cung cấp dịch vụ</t>
  </si>
  <si>
    <t xml:space="preserve">     (20 = 10 - 11)</t>
  </si>
  <si>
    <t xml:space="preserve"> 6. Doanh thu hoạt động tài chính</t>
  </si>
  <si>
    <t>VI.26</t>
  </si>
  <si>
    <t xml:space="preserve"> 7. Chi phí tài chính</t>
  </si>
  <si>
    <t>VI.28</t>
  </si>
  <si>
    <r>
      <t xml:space="preserve">     - </t>
    </r>
    <r>
      <rPr>
        <i/>
        <sz val="11"/>
        <rFont val="Times New Roman"/>
        <family val="1"/>
      </rPr>
      <t>Trong đó</t>
    </r>
    <r>
      <rPr>
        <sz val="11"/>
        <rFont val="Times New Roman"/>
        <family val="1"/>
      </rPr>
      <t>: Chi phí lãi vay</t>
    </r>
  </si>
  <si>
    <t xml:space="preserve"> 8. Chi phí bán hàng</t>
  </si>
  <si>
    <t xml:space="preserve"> 9. Chi phí quản lý doanh nghiệp</t>
  </si>
  <si>
    <t>10.Lợi nhuận thuần từ hoạt động kinh doanh</t>
  </si>
  <si>
    <t xml:space="preserve">     {30 = 20 + (21 - 22) - (24 + 25)}</t>
  </si>
  <si>
    <t>11.Thu nhập khác</t>
  </si>
  <si>
    <t>12.Chi phí khác</t>
  </si>
  <si>
    <t>13.Lợi nhuận khác (40 = 31 - 32)</t>
  </si>
  <si>
    <t>14.Tổng lợi nhuận kế toán trước thuế (50=30+40)</t>
  </si>
  <si>
    <t>15.Chi phí thuế TNDN hiện hành</t>
  </si>
  <si>
    <t>16.Chi phí thuế TNDN hoãn lại</t>
  </si>
  <si>
    <t>17.Lợi nhuận sau thuế thu nhập doanh nghiệp</t>
  </si>
  <si>
    <t xml:space="preserve">     (60 = 50 - 51 - 52)</t>
  </si>
  <si>
    <t>18.Lãi cơ bản trên cổ phiếu</t>
  </si>
  <si>
    <t xml:space="preserve">               Người lập biểu</t>
  </si>
  <si>
    <t xml:space="preserve">       Kế toán trưởng</t>
  </si>
  <si>
    <t>Đơn vị báo cáo: CÔNG TY CỔ PHẦN CẢNG RAU QuẢ</t>
  </si>
  <si>
    <t>Mẫu số B 03 - DN</t>
  </si>
  <si>
    <t xml:space="preserve">     Địa chỉ: Số 1 Nguyễn văn Quỳ, P. Phú Thuận, </t>
  </si>
  <si>
    <t xml:space="preserve">                        Quận 7, Tp. HCM</t>
  </si>
  <si>
    <t xml:space="preserve">   Ngày 20/03/2006 của Bộ trưởng BTC)</t>
  </si>
  <si>
    <t>BÁO CÁO LƯU CHUYỂN TIỀN TỆ</t>
  </si>
  <si>
    <t>(Theo phương pháp gián tiếp)</t>
  </si>
  <si>
    <t xml:space="preserve">Thuyết </t>
  </si>
  <si>
    <t>Lũy kế từ đầu năm đến cuối quý</t>
  </si>
  <si>
    <t>I. Lưu chuyển tiền từ hoạt động kinh doanh</t>
  </si>
  <si>
    <t xml:space="preserve">  1. Lợi nhuận trước thuế</t>
  </si>
  <si>
    <t>01</t>
  </si>
  <si>
    <t xml:space="preserve">  2. Điều chỉnh cho các khoản</t>
  </si>
  <si>
    <t xml:space="preserve">      - Khấu hao TSCĐ</t>
  </si>
  <si>
    <t>02</t>
  </si>
  <si>
    <t xml:space="preserve">      - Các khoản dự phòng</t>
  </si>
  <si>
    <t>03</t>
  </si>
  <si>
    <t xml:space="preserve">      - Lãi, lỗ chênh lệch tỷ giá hối đoái chưa thực hiện</t>
  </si>
  <si>
    <t>04</t>
  </si>
  <si>
    <t xml:space="preserve">      - Lãi, lỗ từ hoạt động đầu tư</t>
  </si>
  <si>
    <t>05</t>
  </si>
  <si>
    <t xml:space="preserve">      - Chi phí lãi vay</t>
  </si>
  <si>
    <t>06</t>
  </si>
  <si>
    <t xml:space="preserve"> 3. Lợi nhuận từ hoạt động kinh doanh trước thay đổi vốn lưu động</t>
  </si>
  <si>
    <t>08</t>
  </si>
  <si>
    <t xml:space="preserve">      - Tăng, giảm các khoản phải thu</t>
  </si>
  <si>
    <t>09</t>
  </si>
  <si>
    <t xml:space="preserve">      - Tăng, giảm hàng tồn kho</t>
  </si>
  <si>
    <t xml:space="preserve">      - Tăng, giảm các khoản phải trả (không kể lãi vay phải trả, thuế thu</t>
  </si>
  <si>
    <t>11</t>
  </si>
  <si>
    <t xml:space="preserve">      nhập doanh nghiệp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</si>
  <si>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</si>
  <si>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</si>
  <si>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</si>
  <si>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</si>
  <si>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</si>
  <si>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 xml:space="preserve">   Lưu chuyển tiền thuần từ hoạt động kinh doanh</t>
  </si>
  <si>
    <t>II. Lưu chuyển tiền từ hoạt động đầu tư</t>
  </si>
  <si>
    <t xml:space="preserve">   1. Tiền chi để mua sắm, xây dựng TSCĐ và các tài sản dài hạn khác</t>
  </si>
  <si>
    <t xml:space="preserve">   2. Tiền thu từ thanh lý, nhượng bán TSCĐ và các tài sản dài hạn khác</t>
  </si>
  <si>
    <t xml:space="preserve">   3. Tiền chi cho vay, mua các công cụ nợ của đơn vị khác</t>
  </si>
  <si>
    <t xml:space="preserve">   4. Tiền thu hồi cho vay, bán lại các công cụ nợ của đơn vị khác</t>
  </si>
  <si>
    <t xml:space="preserve">   5. Tiền chi đầu tư góp vốn vào đơn vị khác</t>
  </si>
  <si>
    <t xml:space="preserve">   6. Tiền thu hối đầu tư góp vốn vào đơn vị khác</t>
  </si>
  <si>
    <t xml:space="preserve">   7. Tiền thu lãi cho vay, cổ tức và lợi nhuận được chia</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</si>
  <si>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</si>
  <si>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</si>
  <si>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</si>
  <si>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chi trả vốn góp cho các chủ sở hữu, mua lại cổ phiếu của DN</t>
  </si>
  <si>
    <t xml:space="preserve">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</si>
  <si>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</si>
  <si>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</si>
  <si>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</si>
  <si>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</si>
  <si>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 xml:space="preserve">  Lưu chuyển tiền thuần từ hoạt động tài chính</t>
  </si>
  <si>
    <r>
      <t xml:space="preserve"> </t>
    </r>
    <r>
      <rPr>
        <b/>
        <sz val="11"/>
        <rFont val="Times New Roman"/>
        <family val="1"/>
      </rPr>
      <t>Lưu chuyển tiền thuần trong kỳ (50 = 20+30+40)</t>
    </r>
  </si>
  <si>
    <t xml:space="preserve"> Tiền và tương đương tiền đầu kỳ</t>
  </si>
  <si>
    <t xml:space="preserve"> Ảnh hưởng của thay đổi tỷ giá hối đoái quy đổi ngoại tệ</t>
  </si>
  <si>
    <r>
      <t xml:space="preserve"> </t>
    </r>
    <r>
      <rPr>
        <b/>
        <sz val="11"/>
        <rFont val="Times New Roman"/>
        <family val="1"/>
      </rPr>
      <t>Tiền và tương đương tiền cuối kỳ (70 = 50+60+61)</t>
    </r>
  </si>
  <si>
    <t xml:space="preserve">         Người lập biểu                                                     Kế toán trưởng</t>
  </si>
  <si>
    <t>Mẫu số B 09a-DN</t>
  </si>
  <si>
    <t xml:space="preserve">Địa chỉ: Số 1 Nguyễn văn Quỳ, P. Phú Thuận, </t>
  </si>
  <si>
    <t>Quận 7, Tp. HCM</t>
  </si>
  <si>
    <t xml:space="preserve">  ngày 20/03/2006 của Bộ trưởng BTC)</t>
  </si>
  <si>
    <t>BẢN THUYẾT MINH BÁO CÁO TÀI CHÍNH</t>
  </si>
  <si>
    <t>I- Đặc điểm hoạt động của doanh nghiệp:</t>
  </si>
  <si>
    <r>
      <t xml:space="preserve">   </t>
    </r>
    <r>
      <rPr>
        <b/>
        <i/>
        <sz val="11"/>
        <rFont val="Times New Roman"/>
        <family val="1"/>
      </rPr>
      <t>1. Hình thức sở hữu vốn:</t>
    </r>
  </si>
  <si>
    <t xml:space="preserve">       CÔNG TY CỔ PHẦN CẢNG RAU QUẢ được chuyển đổi từ Công ty Giao nhận Kho Vận Rau Quả (DNNN thuộc thành viên Tổng Công ty Rau Quả</t>
  </si>
  <si>
    <t xml:space="preserve">       Việt Nam) theo Quyết định số 20/02/2001 của Thủ Tướng Chính Phủ. Giấy chứng nhận đăng ký kinh doanh số 4103000427 ngày 25/05/2001, và các giấy</t>
  </si>
  <si>
    <t xml:space="preserve">       chứng nhận kinh doanh điều chỉnh lần 1 do Sở Kế hoạch và Đầu tư Thành phố Hồ Chí Minh cấp ngày 10/04/2002, giấy chứng nhận kinh doanh điều chỉnh</t>
  </si>
  <si>
    <t xml:space="preserve">       lần 2 do Sở Kế hoạch và Đầu tư Thành phố Hồ Chí Minh cấp ngày 06/09/2006.</t>
  </si>
  <si>
    <t xml:space="preserve">   2. Lĩnh vực kinh doanh:</t>
  </si>
  <si>
    <t xml:space="preserve">      Cung cấp dịch vụ về cảng, kho bãi và kinh doanh xuất nhập khẩu, tiêu thụ nội địa.</t>
  </si>
  <si>
    <t xml:space="preserve">   3. Ngành nghề kinh doanh:</t>
  </si>
  <si>
    <t xml:space="preserve">      Khai thác cảng, phao neo tàu. Kinh doanh kho bãi, cho thuê văn phòng. Kinh doanh, đại lý giống rau quả, sản phẩm chế biến từ rau quả, nông hải sản; máy</t>
  </si>
  <si>
    <t xml:space="preserve">      móc thiết bị hàng tiêu dùng. Dịch vụ: xếp dỡ, đóng gói hàng hóa xuất nhập khẩu; đại lý tàu biển và môi giới hàng hải. Xuất nhập khẩu trực tiếp: rau, hoa quả,</t>
  </si>
  <si>
    <t xml:space="preserve">      cây cảnh giống rau quả; các sản phẩm rau quả; các sản phẩm rau quả, gia vị, nông, lâm, hải sản, hàng thủ công mỹ nghệ, hàng tiêu dùng, máy móc thiết bị</t>
  </si>
  <si>
    <t xml:space="preserve">      phụ tùng nguyên vật liệu hóa chất, phương tiện vận tải. Đầu tư xây dựng cơ sở hạ tầng khu dân cư, khu công nghiệp. Kinh doanh nhà ở. Môi giới bất động</t>
  </si>
  <si>
    <t xml:space="preserve">      sản. Dịch vụ nhà đất. Xây dựng công trình dân dụng, công nghiệp. Kinh doanh lữ hành nội địa và quốc tế. Chế biến hàng nông-lâm-hải sản. Mua bán hàng</t>
  </si>
  <si>
    <t xml:space="preserve">      lâm sản.</t>
  </si>
  <si>
    <t xml:space="preserve">   1. Kỳ kế toán năm (bắt đầu từ ngày 01/01 và kết thúc vào ngày 31/12 hàng năm).</t>
  </si>
  <si>
    <t xml:space="preserve">   2. Đơn vị tiền tệ sử dụng trong kế toán là đồng Việt Nam (VNĐ).</t>
  </si>
  <si>
    <t xml:space="preserve">      Công ty áp dụng chế độ kế toán Việt Nam ban hành theo Quyết định số 15/2006/QĐ-BTC ngày 20/03/2006, Thông tư 244/2009/TT-BTC ngày 31/12/2009</t>
  </si>
  <si>
    <t xml:space="preserve">      hướng dẫn sửa đổi bổ sung Chế độ kế toán DN, các chuẩn mực kế toán Việt Nam do Bộ Tài chính ban hành.</t>
  </si>
  <si>
    <t xml:space="preserve">      Công ty hoàn toàn tuân thủ các chuẩn mực kế toán và chế độ kế toán Việt Nam trong việc lập và trình bày báo cáo tài chính.</t>
  </si>
  <si>
    <t xml:space="preserve">      Hình thức sổ kế toán áp dụng của Công ty là hình thức chứng từ ghi sổ.</t>
  </si>
  <si>
    <t xml:space="preserve">      1. TIỀN</t>
  </si>
  <si>
    <t xml:space="preserve">      Tiền mặt</t>
  </si>
  <si>
    <t xml:space="preserve">      Tiền gửi ngân hàng</t>
  </si>
  <si>
    <t xml:space="preserve">       - Tiền gửi VNĐ</t>
  </si>
  <si>
    <t xml:space="preserve">       - Tiền gửi TK chứng khoán</t>
  </si>
  <si>
    <t xml:space="preserve">       - Tiền gửi ngoại tệ</t>
  </si>
  <si>
    <t xml:space="preserve">      Các khoản tương đương tiền</t>
  </si>
  <si>
    <t xml:space="preserve">      (tiền gửi tiết kiệm dưới 3 tháng)</t>
  </si>
  <si>
    <t xml:space="preserve">         * Ngân hàng Ngoại thương VN - CN Tp HCM</t>
  </si>
  <si>
    <t xml:space="preserve">         * Ngân hàng Xuất Nhập Khẩu VN - CN Quận 4</t>
  </si>
  <si>
    <t xml:space="preserve">         * Ngân hàng Công Thương VN - CN Tp. HCM</t>
  </si>
  <si>
    <t>Cộng:</t>
  </si>
  <si>
    <t xml:space="preserve">       - Đầu tư chứng khoán ngắn hạn</t>
  </si>
  <si>
    <t>Số lượng cp</t>
  </si>
  <si>
    <t xml:space="preserve">         Cổ phiếu của Công ty CP Chứng khoán Kim Long</t>
  </si>
  <si>
    <t xml:space="preserve">         Cổ phiếu của Ngân hàng TMCP Sài Gòn - Hà Nội</t>
  </si>
  <si>
    <t xml:space="preserve">       - Tiền gửi có kỳ hạn</t>
  </si>
  <si>
    <t xml:space="preserve">         * Ngân hàng TMCP Á Châu</t>
  </si>
  <si>
    <t xml:space="preserve">       - Đầu tư ngắn hạn khác (Cho vay)</t>
  </si>
  <si>
    <t xml:space="preserve">       3. DỰ PHÒNG GIẢM GIÁ CK ĐẦU TƯ NGẮN HẠN</t>
  </si>
  <si>
    <t xml:space="preserve">         * Cổ phiếu của Công ty CP Chứng khoán Kim Long</t>
  </si>
  <si>
    <t xml:space="preserve">         * Cổ phiếu của Ngân hàng TPCP Sài Gòn - Hà Nội</t>
  </si>
  <si>
    <t xml:space="preserve">      4. PHẢI THU KHÁCH HÀNG</t>
  </si>
  <si>
    <t xml:space="preserve">         * DNTN Thiên Trang</t>
  </si>
  <si>
    <t xml:space="preserve">         * Vosa Sài Gòn</t>
  </si>
  <si>
    <t xml:space="preserve">         * Khác</t>
  </si>
  <si>
    <t>Cộng :</t>
  </si>
  <si>
    <t xml:space="preserve">      5. TRẢ TRƯỚC CHO NGƯỜI BÁN</t>
  </si>
  <si>
    <t xml:space="preserve">          * Harvest Co.</t>
  </si>
  <si>
    <t xml:space="preserve">          * NPT Steel. LLC</t>
  </si>
  <si>
    <t xml:space="preserve">          * Triple-S Steel Supply</t>
  </si>
  <si>
    <t xml:space="preserve">      6. CÁC KHOẢN PHẢI THU NGẮN HẠN KHÁC</t>
  </si>
  <si>
    <t xml:space="preserve">      - Lãi phải thu tiền gửi có kỳ hạn thuộc kỳ báo cáo</t>
  </si>
  <si>
    <t xml:space="preserve">      - Thuế Thu nhập cá nhân - CBCNV</t>
  </si>
  <si>
    <t xml:space="preserve">      - Các khoản khác</t>
  </si>
  <si>
    <t xml:space="preserve">      8. HÀNG TỒN KHO</t>
  </si>
  <si>
    <t xml:space="preserve">      - Nguyên, vật liệu tồn kho</t>
  </si>
  <si>
    <t xml:space="preserve">      - Hàng hóa tồn kho : </t>
  </si>
  <si>
    <t xml:space="preserve">      9. TÀI SẢN NGẮN HẠN KHÁC</t>
  </si>
  <si>
    <t xml:space="preserve">        - Tạm ứng</t>
  </si>
  <si>
    <t xml:space="preserve">        - Thuế GTGT còn được khấu trừ</t>
  </si>
  <si>
    <t>10. TĂNG GIẢM TÀI SẢN CỐ ĐỊNH HỮU HÌNH:</t>
  </si>
  <si>
    <t>Nhà cửa,</t>
  </si>
  <si>
    <t>Máy móc,</t>
  </si>
  <si>
    <t>Phương tiện</t>
  </si>
  <si>
    <t xml:space="preserve">Thiết bị, </t>
  </si>
  <si>
    <t>TSCĐ</t>
  </si>
  <si>
    <t>Tổng cộng</t>
  </si>
  <si>
    <t>Chỉ tiêu</t>
  </si>
  <si>
    <t>Vật kiến trúc</t>
  </si>
  <si>
    <t>thiết bị</t>
  </si>
  <si>
    <t>vận tải</t>
  </si>
  <si>
    <t>dụng cụ quản lý</t>
  </si>
  <si>
    <t>hữu hình khác</t>
  </si>
  <si>
    <t>TSCĐ hữu hình</t>
  </si>
  <si>
    <t>Nguyên giá</t>
  </si>
  <si>
    <t>Số dư đầu năm</t>
  </si>
  <si>
    <t>Số tăng trong kỳ</t>
  </si>
  <si>
    <t>Số giảm trong kỳ</t>
  </si>
  <si>
    <t>Số dư cuối kỳ</t>
  </si>
  <si>
    <t>Giá trị hao mòn lũy kế</t>
  </si>
  <si>
    <t xml:space="preserve"> - Khấu hao trong kỳ</t>
  </si>
  <si>
    <t>Giá trị còn lại</t>
  </si>
  <si>
    <t>Tại ngày đầu năm</t>
  </si>
  <si>
    <t>Tại ngày cuối kỳ</t>
  </si>
  <si>
    <t>11. TĂNG GIẢM TÀI SẢN CỐ ĐỊNH VÔ HÌNH:</t>
  </si>
  <si>
    <t>Quyền sử dụng</t>
  </si>
  <si>
    <t>Phần mềm</t>
  </si>
  <si>
    <t>Tổng cộng TSCĐ</t>
  </si>
  <si>
    <t>đất</t>
  </si>
  <si>
    <t>quản lý</t>
  </si>
  <si>
    <t>vô hình</t>
  </si>
  <si>
    <t>12. CHI PHÍ XÂY DỰNG CƠ BẢN DỞ DANG:</t>
  </si>
  <si>
    <t xml:space="preserve">      Trong đó : những công trình hạng mục lớn</t>
  </si>
  <si>
    <t xml:space="preserve">      + Bất động sản ở Bình Dương</t>
  </si>
  <si>
    <t xml:space="preserve">      + Bất động sản ở Bà Rịa - Vũng Tàu</t>
  </si>
  <si>
    <t xml:space="preserve">      + Khu Thương mại Kim Thành Lào Cai</t>
  </si>
  <si>
    <t>13. CHI PHÍ TRẢ TRƯỚC DÀI HẠN:</t>
  </si>
  <si>
    <t xml:space="preserve">      + Văn phòng phẩm</t>
  </si>
  <si>
    <t xml:space="preserve">      + Chi phí lô hàng nhập khẩu dỡ dang</t>
  </si>
  <si>
    <t xml:space="preserve">      + Công cụ dụng cụ xuất dùng có giá trị lớn</t>
  </si>
  <si>
    <t>14. VAY NGÂN HÀNG:</t>
  </si>
  <si>
    <t xml:space="preserve">      + Ngân hàng Công Thương - CN Tp HCM</t>
  </si>
  <si>
    <t xml:space="preserve">      + Ngân hàng Ngoại thương - CN Tp HCM</t>
  </si>
  <si>
    <t xml:space="preserve">      + Ngân hàng Xuất Nhập Khẩu VN - CN Quận 4</t>
  </si>
  <si>
    <t>15. THUẾ VÀ CÁC KHOẢN PHẢI NỘP NHÀ NƯỚC:</t>
  </si>
  <si>
    <t xml:space="preserve">     + Thuế GTGT</t>
  </si>
  <si>
    <t xml:space="preserve">     + Thuế GTGT hàng nhập khẩu</t>
  </si>
  <si>
    <t xml:space="preserve">     + Thuế TNDN</t>
  </si>
  <si>
    <t xml:space="preserve">     + Tiền thuê đất</t>
  </si>
  <si>
    <t xml:space="preserve">     + Thuế Thu nhập cá nhân</t>
  </si>
  <si>
    <t>16. CÁC KHOẢN PHẢI TRẢ, PHẢI NỘP NGẮN HẠN KHÁC:</t>
  </si>
  <si>
    <t xml:space="preserve">      + Cổ tức phải trả</t>
  </si>
  <si>
    <t xml:space="preserve">      + Các khoản phải trả, phải nộp khác</t>
  </si>
  <si>
    <t xml:space="preserve">      + Nhận ký quỹ, ký cược ngắn hạn :</t>
  </si>
  <si>
    <t xml:space="preserve">         - Công ty TNHH Gạch men Hoàng Gia</t>
  </si>
  <si>
    <t xml:space="preserve">         - Công ty TNHH TM DV LS VT Minh Tuấn Cường</t>
  </si>
  <si>
    <t xml:space="preserve">         - Công ty TNHH Thương mại Vạn Phúc</t>
  </si>
  <si>
    <t xml:space="preserve">         - Công ty TNHH Thành Bảo</t>
  </si>
  <si>
    <t xml:space="preserve">         - Công ty CP Phân phối Tấn Khoa</t>
  </si>
  <si>
    <t xml:space="preserve">         - Công ty TNHH Hải Li</t>
  </si>
  <si>
    <t xml:space="preserve">         - Công ty Cổ phần TM SX Bến Thành</t>
  </si>
  <si>
    <t xml:space="preserve">         - Công ty TNHH Bảo hiểm nhân thọ CATHAY VN</t>
  </si>
  <si>
    <t xml:space="preserve">         - Công ty TNHH Mê đi ca</t>
  </si>
  <si>
    <t xml:space="preserve">         - Cty CP Dây và Cáp điện Thượng Đình</t>
  </si>
  <si>
    <t>17. Vốn chủ sở hữu:</t>
  </si>
  <si>
    <r>
      <t xml:space="preserve">   </t>
    </r>
    <r>
      <rPr>
        <b/>
        <sz val="11"/>
        <rFont val="Times New Roman"/>
        <family val="1"/>
      </rPr>
      <t>a/ Bảng đối chiếu biến động của vốn chủ sở hữu:</t>
    </r>
  </si>
  <si>
    <t>Vốn góp</t>
  </si>
  <si>
    <t>Thặng dư</t>
  </si>
  <si>
    <t>Cổ phiếu quỹ</t>
  </si>
  <si>
    <t>Quỹ đầu tư</t>
  </si>
  <si>
    <t>Quỹ dự phòng</t>
  </si>
  <si>
    <t>Lợi nhuận</t>
  </si>
  <si>
    <t>vốn cổ phần</t>
  </si>
  <si>
    <t>phát triển</t>
  </si>
  <si>
    <t>tài chính</t>
  </si>
  <si>
    <t>chưa phân phối</t>
  </si>
  <si>
    <t>Số dư đầu năm trước</t>
  </si>
  <si>
    <t>Tăng trong năm trước</t>
  </si>
  <si>
    <t xml:space="preserve"> - Tăng do phát hành thêm cổ phiếu</t>
  </si>
  <si>
    <t xml:space="preserve">   + Bổ sung VLĐ từ thặng dư vốn CP</t>
  </si>
  <si>
    <t xml:space="preserve">   + Bổ sung VLĐ từ LN năm trước</t>
  </si>
  <si>
    <t xml:space="preserve"> - Lợi nhuận tăng trong năm</t>
  </si>
  <si>
    <t xml:space="preserve"> - Trích từ lợi nhuận năm trước</t>
  </si>
  <si>
    <t xml:space="preserve"> - Mua lại cổ phiếu làm cổ phiếu quỹ</t>
  </si>
  <si>
    <t>Giảm trong năm trước</t>
  </si>
  <si>
    <t xml:space="preserve"> - Trích lập Quỹ Đầu tư phát triển</t>
  </si>
  <si>
    <t xml:space="preserve"> - Trích lập Quỹ Dự phòng tài chính</t>
  </si>
  <si>
    <t xml:space="preserve"> - Trích lập Quỹ KT &amp; phúc lợi</t>
  </si>
  <si>
    <t xml:space="preserve"> - Bổ sung Vốn điều lệ</t>
  </si>
  <si>
    <t xml:space="preserve"> - Chia cổ tức </t>
  </si>
  <si>
    <t>Số dư cuối năm trước</t>
  </si>
  <si>
    <t>Số dư đầu năm nay</t>
  </si>
  <si>
    <t>Tăng trong năm nay</t>
  </si>
  <si>
    <t>Lãi trong kỳ này</t>
  </si>
  <si>
    <t>Mua lại cổ phiếu làm cổ phiếu quỹ</t>
  </si>
  <si>
    <t>Giảm trong năm nay</t>
  </si>
  <si>
    <t xml:space="preserve">Chia cổ tức </t>
  </si>
  <si>
    <t xml:space="preserve">   b/ Chi tiết vốn đầu tư của chủ sở hữu</t>
  </si>
  <si>
    <t>%</t>
  </si>
  <si>
    <t>Vốn góp của Nhà nước</t>
  </si>
  <si>
    <t>Vốn góp của đối tượng khác</t>
  </si>
  <si>
    <t>Thặng dư vốn cổ phần</t>
  </si>
  <si>
    <t>Cổ phiếu ngân quỹ</t>
  </si>
  <si>
    <t xml:space="preserve"> - Giá trị trái phiếu đã chuyển thành cổ phiếu trong kỳ: không</t>
  </si>
  <si>
    <t xml:space="preserve"> - Số lượng cổ phiếu quỹ: </t>
  </si>
  <si>
    <t>cp</t>
  </si>
  <si>
    <t xml:space="preserve">   c/ Các giao dịch về vốn với các chủ sở hữu và phân phối cổ tức, chia lợi nhuận.</t>
  </si>
  <si>
    <t>Vốn đầu tư của chủ sở hữu</t>
  </si>
  <si>
    <t xml:space="preserve"> + Vốn góp đầu năm</t>
  </si>
  <si>
    <t xml:space="preserve"> + Vốn góp tăng trong năm</t>
  </si>
  <si>
    <t xml:space="preserve"> + Vốn góp giảm trong năm</t>
  </si>
  <si>
    <t xml:space="preserve"> + Vốn góp cuối năm</t>
  </si>
  <si>
    <t>Cổ tức, lợi nhuận đã chia</t>
  </si>
  <si>
    <t xml:space="preserve">   d/ Cổ phiếu</t>
  </si>
  <si>
    <t>Số lượng cổ phiếu được phép phát hành</t>
  </si>
  <si>
    <t>Số lượng cổ phiếu đã được phát hành và góp vốn đầy đủ</t>
  </si>
  <si>
    <t xml:space="preserve"> - Cổ phiếu phổ thông</t>
  </si>
  <si>
    <t xml:space="preserve"> - Cổ phiếu ưu đãi</t>
  </si>
  <si>
    <t>Số lượng cổ phiếu được mua lại</t>
  </si>
  <si>
    <t>Số lượng cổ phiếu đang lưu hành</t>
  </si>
  <si>
    <t>Mệnh giá cổ phiếu đang lưu hành: 10.000 VNĐ / cổ phiếu</t>
  </si>
  <si>
    <t>18. Tình hình doanh thu và kết quả kinh doanh bộ phận theo lĩnh vực kinh doanh:</t>
  </si>
  <si>
    <t>Tổng doanh thu bán hàng và cung cấp dịch vụ</t>
  </si>
  <si>
    <t>Doanh thu bán hàng</t>
  </si>
  <si>
    <t>Doanh thu cung cấp dịch vụ</t>
  </si>
  <si>
    <t>Doanh thu thuần sản phẩm hàng hóa</t>
  </si>
  <si>
    <t>Doanh thu thuần dịch vụ</t>
  </si>
  <si>
    <t>Giá vốn hàng bán</t>
  </si>
  <si>
    <t>Giá vốn của hàng hóa đã bán</t>
  </si>
  <si>
    <t>Doanh thu hoạt động tài chính</t>
  </si>
  <si>
    <t>Lãi tiền gửi, tiền cho vay</t>
  </si>
  <si>
    <t>Lãi kinh doanh chứng khoán</t>
  </si>
  <si>
    <t>Lãi bán hàng trả chậm</t>
  </si>
  <si>
    <t>Chi phí tài chính</t>
  </si>
  <si>
    <t>Chi phí lãi vay</t>
  </si>
  <si>
    <t>Hoàn nhập dự phòng giảm giá chứng khoán</t>
  </si>
  <si>
    <t>Lỗ kinh doanh chứng khoán</t>
  </si>
  <si>
    <t>Dự phòng giảm giá chứng khoán</t>
  </si>
  <si>
    <t>Phí lưu ký chứng khoán</t>
  </si>
  <si>
    <t>Thu nhập khác</t>
  </si>
  <si>
    <t>Thu từ bán phế liệu và thu khác</t>
  </si>
  <si>
    <t>Chi phí khác</t>
  </si>
  <si>
    <t>Giá trị còn lại của TSCĐ thanh lý</t>
  </si>
  <si>
    <t>Chi phí cho việc bồi thường</t>
  </si>
  <si>
    <t>Các khoản chi phí khác</t>
  </si>
  <si>
    <t>Lãi cơ bản trên cổ phiếu</t>
  </si>
  <si>
    <t>Lợi nhuận kế toán sau thuế thu nhập doanh nghiệp</t>
  </si>
  <si>
    <t>Lợi nhuận phân bổ cho cổ đông sở hữu CP phổ thông</t>
  </si>
  <si>
    <t>Cổ phiếu phổ thông đang lưu hành trong kỳ</t>
  </si>
  <si>
    <t>Người lập biểu</t>
  </si>
  <si>
    <t>Kế toán trưởng</t>
  </si>
  <si>
    <t xml:space="preserve">      + Chi phí thuộc dự án kho Huyện Đội</t>
  </si>
  <si>
    <t xml:space="preserve">      + Chi phí thuộc dự án ở Đà Lạt</t>
  </si>
  <si>
    <t xml:space="preserve">         - Công ty TNHH SX Bando</t>
  </si>
  <si>
    <t>Trích Quỹ ĐTPT từ LN 2013</t>
  </si>
  <si>
    <t>Trích Quỹ DP tài chính từ LN 2013</t>
  </si>
  <si>
    <t>Trích quỹ KT phúc lợi từ LN 2013</t>
  </si>
  <si>
    <t xml:space="preserve">          * Công ty Cổ phần Đầu tư XD Phát triển Đông Đô - BQP</t>
  </si>
  <si>
    <t xml:space="preserve">          * Công ty Luật TNHH Sài Gòn Luật</t>
  </si>
  <si>
    <t xml:space="preserve">      7. DỰ PHÒNG PHẢI THU NGẮN HẠN KHÓ ĐÒI</t>
  </si>
  <si>
    <t>Cổ tức,lợi nhuận được chia</t>
  </si>
  <si>
    <t>Chi phí thuế TNDN tính trên thu nhập chịu thuế năm hiện hành</t>
  </si>
  <si>
    <t>Thuế TNDN được xác định như sau :</t>
  </si>
  <si>
    <t xml:space="preserve">  - Tổng LN trước thuế</t>
  </si>
  <si>
    <t xml:space="preserve">  - Các khoản điều chỉnh tăng hoặc giảm </t>
  </si>
  <si>
    <t xml:space="preserve">     * Điều chỉnh tăng :</t>
  </si>
  <si>
    <t xml:space="preserve">          - Cổ tức nhận được trong năm</t>
  </si>
  <si>
    <t xml:space="preserve">          - CLTG do đánh giá lại tiền có gốc ngoại tệ</t>
  </si>
  <si>
    <t xml:space="preserve">     * Điều chỉnh giảm :</t>
  </si>
  <si>
    <t xml:space="preserve">          - Thù lao HĐQT</t>
  </si>
  <si>
    <t xml:space="preserve"> - Tổng thu nhập chịu thuế </t>
  </si>
  <si>
    <t xml:space="preserve"> - Thuế suất thuế TNDN</t>
  </si>
  <si>
    <t xml:space="preserve"> - Chi phí thuế TNDN hoãn lại </t>
  </si>
  <si>
    <t xml:space="preserve"> - Lợi nhuận sau thuế TNDN</t>
  </si>
  <si>
    <t>Chi phí SXKD theo yếu tố</t>
  </si>
  <si>
    <t xml:space="preserve"> - Chi phí nguyên liệu,vật liệu</t>
  </si>
  <si>
    <t xml:space="preserve"> - Chi phí nhân công</t>
  </si>
  <si>
    <t xml:space="preserve"> - Chi phí khấu hao TSCĐ</t>
  </si>
  <si>
    <t xml:space="preserve"> - Chi phí dịch vụ mua ngoài</t>
  </si>
  <si>
    <t xml:space="preserve"> - Chi phí khác bằng tiền</t>
  </si>
  <si>
    <t xml:space="preserve">         * CB-CNV (A.Đặng Vĩnh Hùng)</t>
  </si>
  <si>
    <t xml:space="preserve">    2. CÁC KHOẢN ĐẦU TƯ TÀI CHÍNH NGẮN HẠN</t>
  </si>
  <si>
    <t xml:space="preserve">         * CTy TNHH SX TM Lâm Phương</t>
  </si>
  <si>
    <t xml:space="preserve">         * CTy CP Thực phẩm Việt Nam</t>
  </si>
  <si>
    <t xml:space="preserve">         * CTy CP ĐT &amp; TM DIC</t>
  </si>
  <si>
    <t xml:space="preserve">         * CTy CP Biển Nam Á</t>
  </si>
  <si>
    <t xml:space="preserve">         * CTy TNHH TM Vạn Phúc</t>
  </si>
  <si>
    <t xml:space="preserve">         * CTy TNHH TM DV LS VT Minh Tuấn Cường</t>
  </si>
  <si>
    <t xml:space="preserve">         * CTy TNHH TM DV Thái Thịnh</t>
  </si>
  <si>
    <t xml:space="preserve">         * CTy TNHH Gạch men Hoàng Gia</t>
  </si>
  <si>
    <t xml:space="preserve">         * CTy TNHH An Hạ Long An</t>
  </si>
  <si>
    <t xml:space="preserve">      - CTy CP Vận tải Biển Anh Tuấn</t>
  </si>
  <si>
    <t xml:space="preserve">        - CTy TNHH MTV Chăn nuôi và Chế biến TP Bến Nghé</t>
  </si>
  <si>
    <t xml:space="preserve">      - CTy Thực phẩm Việt Nam Vinafood</t>
  </si>
  <si>
    <t xml:space="preserve">         Cổ phiếu Ng.hàng Sài gòn Thương tín</t>
  </si>
  <si>
    <t>LN của phần ch/lệch tỉ giá chưa TH</t>
  </si>
  <si>
    <t>Mẫu CBTT-03</t>
  </si>
  <si>
    <t>(Ban hành kèm theo Thông tư số 38/2007/TT-BTC ngày 18/4/2007 của Bộ trưởng Bộ Tài chính</t>
  </si>
  <si>
    <t>hướng dẫn về việc Công bố thông tin trên thị trường chứng khoán và công văn số 352/UBCK-PTTT</t>
  </si>
  <si>
    <t>ngày 14/07/2006 của UB Chứng khoán Nhà nước)</t>
  </si>
  <si>
    <t>CÔNG TY CỔ PHẦN CẢNG RAU QUẢ</t>
  </si>
  <si>
    <t>Số 1 Nguyễn văn Quỳ, P. Phú Thuận, Q.7, Tp.HCM</t>
  </si>
  <si>
    <t>BÁC CÁO TÀI CHÍNH TÓM TẮT</t>
  </si>
  <si>
    <t>I. BẢNG CÂN ĐỐI KẾ TOÁN</t>
  </si>
  <si>
    <t>STT</t>
  </si>
  <si>
    <t>Nội dung</t>
  </si>
  <si>
    <t>I</t>
  </si>
  <si>
    <t>Tài sản ngắn hạn</t>
  </si>
  <si>
    <t>Tiền và các khoản tương đương tiền</t>
  </si>
  <si>
    <t>Các khoản đầu tư tài chính ngắn hạn</t>
  </si>
  <si>
    <t>Các khoản phải thu ngắn hạn</t>
  </si>
  <si>
    <t>Hàng tồn kho</t>
  </si>
  <si>
    <t>Tài sản ngắn hạn khác</t>
  </si>
  <si>
    <t>II</t>
  </si>
  <si>
    <t>Tài sản dài hạn</t>
  </si>
  <si>
    <t>Các khoản phải thu dài hạn</t>
  </si>
  <si>
    <t>Tài sản cố định</t>
  </si>
  <si>
    <t xml:space="preserve"> - TSCĐ hữu hình</t>
  </si>
  <si>
    <t xml:space="preserve"> - TSCĐ vô hình</t>
  </si>
  <si>
    <t xml:space="preserve"> - TSCĐ thuê tài chính</t>
  </si>
  <si>
    <t xml:space="preserve"> - Chi phí XDCB dở dang</t>
  </si>
  <si>
    <t>Bất động sản đầu tư</t>
  </si>
  <si>
    <t>Các khoản đầu tư tài chính dài hạn</t>
  </si>
  <si>
    <t>Tài sản dài hạn khác</t>
  </si>
  <si>
    <t>A</t>
  </si>
  <si>
    <t>Tổng cộng tài sản</t>
  </si>
  <si>
    <t>III</t>
  </si>
  <si>
    <t>Nợ phải trả</t>
  </si>
  <si>
    <t>Nợ ngắn hạn</t>
  </si>
  <si>
    <t>Nợ dài hạn</t>
  </si>
  <si>
    <t>IV</t>
  </si>
  <si>
    <t>Vốn chủ sở hữu</t>
  </si>
  <si>
    <t xml:space="preserve"> - Vốn đầu tư của chủ sở hữu</t>
  </si>
  <si>
    <t xml:space="preserve"> - Thặng dư vốn cổ phần</t>
  </si>
  <si>
    <t xml:space="preserve"> - Vốn khác của chủ sở hữu</t>
  </si>
  <si>
    <t xml:space="preserve"> - Cổ phiếu quỹ</t>
  </si>
  <si>
    <t xml:space="preserve"> - Chênh lệch đánh giá lại tài sản</t>
  </si>
  <si>
    <t xml:space="preserve"> - Chênh lệch tỷ giá hối đoái</t>
  </si>
  <si>
    <t xml:space="preserve"> - Các quỹ</t>
  </si>
  <si>
    <t xml:space="preserve"> - Lợi nhuận sau thuế chưa phân phối</t>
  </si>
  <si>
    <t xml:space="preserve"> - Nguồn vốn đầu tư XDCB</t>
  </si>
  <si>
    <t>Nguồn kinh phí và quỹ khác</t>
  </si>
  <si>
    <t xml:space="preserve"> - Nguồn kinh phí</t>
  </si>
  <si>
    <t xml:space="preserve"> - Nguồn kinh phí đã hình thành TSCĐ</t>
  </si>
</sst>
</file>

<file path=xl/styles.xml><?xml version="1.0" encoding="utf-8"?>
<styleSheet xmlns="http://schemas.openxmlformats.org/spreadsheetml/2006/main">
  <numFmts count="2">
    <numFmt numFmtId="43" formatCode="_(* #,##0.00_);_(* \(#,##0.00\);_(* &quot;-&quot;??_);_(@_)"/>
    <numFmt numFmtId="164" formatCode="_(* #,##0_);_(* \(#,##0\);_(* &quot;-&quot;??_);_(@_)"/>
  </numFmts>
  <fonts count="27">
    <font>
      <sz val="10"/>
      <name val="Arial"/>
    </font>
    <font>
      <sz val="10"/>
      <name val="Arial"/>
    </font>
    <font>
      <b/>
      <sz val="10"/>
      <name val="Times New Roman"/>
      <family val="1"/>
    </font>
    <font>
      <sz val="10"/>
      <name val="Times New Roman"/>
      <family val="1"/>
    </font>
    <font>
      <b/>
      <sz val="14"/>
      <name val="Times New Roman"/>
      <family val="1"/>
    </font>
    <font>
      <i/>
      <sz val="12"/>
      <name val="Times New Roman"/>
      <family val="1"/>
    </font>
    <font>
      <i/>
      <sz val="10"/>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b/>
      <i/>
      <sz val="12"/>
      <name val="Times New Roman"/>
      <family val="1"/>
    </font>
    <font>
      <i/>
      <sz val="11"/>
      <name val="Times New Roman"/>
      <family val="1"/>
    </font>
    <font>
      <b/>
      <i/>
      <sz val="14"/>
      <name val="Times New Roman"/>
      <family val="1"/>
    </font>
    <font>
      <sz val="11"/>
      <color indexed="12"/>
      <name val="Times New Roman"/>
      <family val="1"/>
    </font>
    <font>
      <b/>
      <i/>
      <sz val="11"/>
      <color indexed="12"/>
      <name val="Times New Roman"/>
      <family val="1"/>
    </font>
    <font>
      <b/>
      <sz val="11"/>
      <color indexed="12"/>
      <name val="Times New Roman"/>
      <family val="1"/>
    </font>
    <font>
      <sz val="11"/>
      <color indexed="56"/>
      <name val="Times New Roman"/>
      <family val="1"/>
    </font>
    <font>
      <sz val="12"/>
      <color indexed="56"/>
      <name val="Times New Roman"/>
      <family val="1"/>
    </font>
    <font>
      <sz val="11"/>
      <color indexed="10"/>
      <name val="Times New Roman"/>
      <family val="1"/>
    </font>
    <font>
      <sz val="11"/>
      <color indexed="17"/>
      <name val="Times New Roman"/>
      <family val="1"/>
    </font>
    <font>
      <sz val="11"/>
      <color indexed="16"/>
      <name val="Times New Roman"/>
      <family val="1"/>
    </font>
    <font>
      <sz val="11"/>
      <color indexed="18"/>
      <name val="Times New Roman"/>
      <family val="1"/>
    </font>
    <font>
      <b/>
      <sz val="11"/>
      <color indexed="18"/>
      <name val="Times New Roman"/>
      <family val="1"/>
    </font>
    <font>
      <i/>
      <sz val="9"/>
      <color indexed="56"/>
      <name val="Times New Roman"/>
      <family val="1"/>
    </font>
    <font>
      <i/>
      <sz val="9"/>
      <color indexed="18"/>
      <name val="Times New Roman"/>
      <family val="1"/>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42">
    <xf numFmtId="0" fontId="0" fillId="0" borderId="0" xfId="0"/>
    <xf numFmtId="0" fontId="2" fillId="0" borderId="0" xfId="0" applyFont="1"/>
    <xf numFmtId="0" fontId="3" fillId="0" borderId="0" xfId="0" applyFont="1"/>
    <xf numFmtId="0" fontId="2" fillId="0" borderId="0" xfId="0" applyFont="1" applyAlignment="1">
      <alignment horizontal="right"/>
    </xf>
    <xf numFmtId="0" fontId="6" fillId="0" borderId="0" xfId="0" applyFont="1"/>
    <xf numFmtId="0" fontId="3" fillId="0" borderId="1" xfId="0" applyFont="1" applyBorder="1"/>
    <xf numFmtId="0" fontId="7" fillId="0" borderId="1" xfId="0" applyFont="1" applyBorder="1" applyAlignment="1">
      <alignment horizontal="center"/>
    </xf>
    <xf numFmtId="0" fontId="8" fillId="0" borderId="2" xfId="0" applyFont="1" applyBorder="1" applyAlignment="1">
      <alignment horizontal="center"/>
    </xf>
    <xf numFmtId="0" fontId="7"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9" fillId="0" borderId="5" xfId="0" applyFont="1" applyBorder="1" applyAlignment="1">
      <alignment horizontal="center"/>
    </xf>
    <xf numFmtId="0" fontId="10" fillId="0" borderId="5" xfId="0" applyFont="1" applyBorder="1"/>
    <xf numFmtId="0" fontId="9" fillId="0" borderId="5" xfId="0" applyFont="1" applyBorder="1"/>
    <xf numFmtId="0" fontId="10" fillId="0" borderId="5" xfId="0" applyFont="1" applyBorder="1" applyAlignment="1">
      <alignment horizontal="center"/>
    </xf>
    <xf numFmtId="164" fontId="9" fillId="0" borderId="5" xfId="1" applyNumberFormat="1" applyFont="1" applyBorder="1"/>
    <xf numFmtId="164" fontId="11" fillId="0" borderId="5" xfId="1" applyNumberFormat="1" applyFont="1" applyBorder="1"/>
    <xf numFmtId="164" fontId="10" fillId="0" borderId="5" xfId="1" applyNumberFormat="1" applyFont="1" applyBorder="1"/>
    <xf numFmtId="0" fontId="10" fillId="0" borderId="6" xfId="0" applyFont="1" applyBorder="1"/>
    <xf numFmtId="0" fontId="10" fillId="0" borderId="6" xfId="0" applyFont="1" applyBorder="1" applyAlignment="1">
      <alignment horizontal="center"/>
    </xf>
    <xf numFmtId="164" fontId="10" fillId="0" borderId="6" xfId="1" applyNumberFormat="1" applyFont="1" applyBorder="1"/>
    <xf numFmtId="0" fontId="9" fillId="0" borderId="7" xfId="0" applyFont="1" applyBorder="1" applyAlignment="1">
      <alignment horizontal="center"/>
    </xf>
    <xf numFmtId="0" fontId="10" fillId="0" borderId="7" xfId="0" applyFont="1" applyBorder="1" applyAlignment="1">
      <alignment horizontal="center"/>
    </xf>
    <xf numFmtId="164" fontId="9" fillId="0" borderId="7" xfId="1" applyNumberFormat="1" applyFont="1" applyBorder="1"/>
    <xf numFmtId="0" fontId="10" fillId="0" borderId="0" xfId="0" applyFont="1"/>
    <xf numFmtId="164" fontId="3" fillId="0" borderId="0" xfId="0" applyNumberFormat="1" applyFont="1"/>
    <xf numFmtId="0" fontId="9" fillId="0" borderId="3" xfId="0" applyFont="1" applyBorder="1" applyAlignment="1">
      <alignment horizontal="center"/>
    </xf>
    <xf numFmtId="0" fontId="10" fillId="0" borderId="4" xfId="0" applyFont="1" applyBorder="1"/>
    <xf numFmtId="0" fontId="3" fillId="0" borderId="8" xfId="0" applyFont="1" applyBorder="1" applyAlignment="1">
      <alignment horizontal="right"/>
    </xf>
    <xf numFmtId="0" fontId="3" fillId="0" borderId="9" xfId="0" applyFont="1" applyBorder="1" applyAlignment="1">
      <alignment horizontal="left"/>
    </xf>
    <xf numFmtId="0" fontId="3" fillId="0" borderId="4" xfId="0" applyFont="1" applyBorder="1"/>
    <xf numFmtId="0" fontId="3" fillId="0" borderId="10" xfId="0" applyFont="1" applyBorder="1"/>
    <xf numFmtId="0" fontId="3" fillId="0" borderId="11" xfId="0" applyFont="1" applyBorder="1"/>
    <xf numFmtId="0" fontId="3" fillId="0" borderId="5" xfId="0" applyFont="1" applyBorder="1"/>
    <xf numFmtId="43" fontId="10" fillId="0" borderId="5" xfId="1" applyFont="1" applyBorder="1"/>
    <xf numFmtId="0" fontId="10" fillId="0" borderId="7" xfId="0" applyFont="1" applyBorder="1"/>
    <xf numFmtId="0" fontId="3" fillId="0" borderId="12" xfId="0" applyFont="1" applyBorder="1"/>
    <xf numFmtId="0" fontId="3" fillId="0" borderId="13" xfId="0" applyFont="1" applyBorder="1"/>
    <xf numFmtId="0" fontId="3" fillId="0" borderId="7" xfId="0" applyFont="1" applyBorder="1"/>
    <xf numFmtId="0" fontId="9" fillId="0" borderId="0" xfId="0" applyFont="1"/>
    <xf numFmtId="0" fontId="9" fillId="0" borderId="0" xfId="0" applyFont="1" applyAlignment="1">
      <alignment horizontal="right"/>
    </xf>
    <xf numFmtId="0" fontId="10" fillId="0" borderId="1" xfId="0" applyFont="1" applyBorder="1"/>
    <xf numFmtId="0" fontId="10" fillId="0" borderId="1"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10" fillId="0" borderId="15" xfId="0" applyFont="1" applyBorder="1" applyAlignment="1">
      <alignment horizontal="center"/>
    </xf>
    <xf numFmtId="0" fontId="10" fillId="0" borderId="16" xfId="0" applyFont="1" applyBorder="1"/>
    <xf numFmtId="0" fontId="10" fillId="0" borderId="17" xfId="0" applyFont="1" applyBorder="1"/>
    <xf numFmtId="0" fontId="9" fillId="0" borderId="17" xfId="0" applyFont="1" applyBorder="1" applyAlignment="1">
      <alignment horizontal="center"/>
    </xf>
    <xf numFmtId="0" fontId="10" fillId="0" borderId="2" xfId="0" applyFont="1" applyBorder="1"/>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164" fontId="10" fillId="0" borderId="4" xfId="1" applyNumberFormat="1" applyFont="1" applyBorder="1"/>
    <xf numFmtId="164" fontId="10" fillId="0" borderId="7" xfId="1" applyNumberFormat="1" applyFont="1" applyBorder="1"/>
    <xf numFmtId="0" fontId="13" fillId="0" borderId="0" xfId="0" applyFont="1"/>
    <xf numFmtId="0" fontId="9" fillId="0" borderId="0" xfId="0" applyFont="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164" fontId="3" fillId="0" borderId="5" xfId="1" applyNumberFormat="1" applyFont="1" applyBorder="1"/>
    <xf numFmtId="0" fontId="13" fillId="0" borderId="5" xfId="0" applyFont="1" applyBorder="1"/>
    <xf numFmtId="0" fontId="10" fillId="0" borderId="5" xfId="0" quotePrefix="1" applyFont="1" applyBorder="1" applyAlignment="1">
      <alignment horizontal="center"/>
    </xf>
    <xf numFmtId="164" fontId="13" fillId="0" borderId="5" xfId="1" applyNumberFormat="1" applyFont="1" applyBorder="1"/>
    <xf numFmtId="0" fontId="11" fillId="0" borderId="5" xfId="0" applyFont="1" applyBorder="1"/>
    <xf numFmtId="0" fontId="9" fillId="0" borderId="0" xfId="0" applyFont="1" applyAlignment="1"/>
    <xf numFmtId="0" fontId="11" fillId="0" borderId="0" xfId="0" applyFont="1" applyAlignment="1"/>
    <xf numFmtId="43" fontId="10" fillId="0" borderId="0" xfId="1" applyFont="1"/>
    <xf numFmtId="0" fontId="11" fillId="0" borderId="0" xfId="0" applyFont="1"/>
    <xf numFmtId="0" fontId="9" fillId="0" borderId="18" xfId="0" applyFont="1" applyBorder="1"/>
    <xf numFmtId="0" fontId="9" fillId="0" borderId="19" xfId="0" applyFont="1" applyBorder="1"/>
    <xf numFmtId="14" fontId="9" fillId="0" borderId="19" xfId="0" quotePrefix="1" applyNumberFormat="1" applyFont="1" applyBorder="1" applyAlignment="1">
      <alignment horizontal="center"/>
    </xf>
    <xf numFmtId="14" fontId="9" fillId="0" borderId="18" xfId="0" quotePrefix="1" applyNumberFormat="1" applyFont="1" applyBorder="1" applyAlignment="1">
      <alignment horizontal="center"/>
    </xf>
    <xf numFmtId="14" fontId="9" fillId="0" borderId="20" xfId="0" quotePrefix="1" applyNumberFormat="1" applyFont="1" applyBorder="1" applyAlignment="1">
      <alignment horizontal="center"/>
    </xf>
    <xf numFmtId="0" fontId="10" fillId="0" borderId="8" xfId="0" applyFont="1" applyBorder="1"/>
    <xf numFmtId="0" fontId="10" fillId="0" borderId="21" xfId="0" applyFont="1" applyBorder="1"/>
    <xf numFmtId="164" fontId="11" fillId="0" borderId="9" xfId="1" applyNumberFormat="1" applyFont="1" applyBorder="1"/>
    <xf numFmtId="164" fontId="10" fillId="0" borderId="21" xfId="1" applyNumberFormat="1" applyFont="1" applyBorder="1"/>
    <xf numFmtId="0" fontId="10" fillId="0" borderId="10" xfId="0" applyFont="1" applyBorder="1"/>
    <xf numFmtId="0" fontId="10" fillId="0" borderId="22" xfId="0" applyFont="1" applyBorder="1"/>
    <xf numFmtId="164" fontId="11" fillId="0" borderId="11" xfId="1" applyNumberFormat="1" applyFont="1" applyBorder="1"/>
    <xf numFmtId="164" fontId="10" fillId="0" borderId="22" xfId="1" applyNumberFormat="1" applyFont="1" applyBorder="1"/>
    <xf numFmtId="164" fontId="10" fillId="0" borderId="11" xfId="1" applyNumberFormat="1" applyFont="1" applyBorder="1"/>
    <xf numFmtId="0" fontId="13" fillId="0" borderId="10" xfId="0" applyFont="1" applyBorder="1"/>
    <xf numFmtId="0" fontId="10" fillId="0" borderId="10" xfId="0" applyFont="1" applyBorder="1" applyAlignment="1">
      <alignment horizontal="left"/>
    </xf>
    <xf numFmtId="0" fontId="9" fillId="0" borderId="12" xfId="0" applyFont="1" applyBorder="1" applyAlignment="1">
      <alignment horizontal="center"/>
    </xf>
    <xf numFmtId="0" fontId="9" fillId="0" borderId="23" xfId="0" applyFont="1" applyBorder="1" applyAlignment="1">
      <alignment horizontal="center"/>
    </xf>
    <xf numFmtId="164" fontId="9" fillId="0" borderId="13" xfId="1" applyNumberFormat="1" applyFont="1" applyBorder="1"/>
    <xf numFmtId="164" fontId="9" fillId="0" borderId="23" xfId="1" applyNumberFormat="1" applyFont="1" applyBorder="1"/>
    <xf numFmtId="0" fontId="9" fillId="0" borderId="0" xfId="0" applyFont="1" applyBorder="1" applyAlignment="1">
      <alignment horizontal="center"/>
    </xf>
    <xf numFmtId="164" fontId="9" fillId="0" borderId="0" xfId="1" applyNumberFormat="1" applyFont="1" applyBorder="1"/>
    <xf numFmtId="0" fontId="9" fillId="0" borderId="0" xfId="0" applyFont="1" applyAlignment="1">
      <alignment horizontal="left"/>
    </xf>
    <xf numFmtId="164" fontId="9" fillId="0" borderId="0" xfId="1" applyNumberFormat="1" applyFont="1"/>
    <xf numFmtId="0" fontId="9" fillId="0" borderId="18" xfId="0" applyFont="1" applyBorder="1" applyAlignment="1">
      <alignment horizontal="left"/>
    </xf>
    <xf numFmtId="0" fontId="9" fillId="0" borderId="19" xfId="0" applyFont="1" applyBorder="1" applyAlignment="1">
      <alignment horizontal="left"/>
    </xf>
    <xf numFmtId="0" fontId="10" fillId="0" borderId="8" xfId="0" applyFont="1" applyBorder="1" applyAlignment="1">
      <alignment horizontal="left"/>
    </xf>
    <xf numFmtId="164" fontId="10" fillId="0" borderId="5" xfId="1" applyNumberFormat="1" applyFont="1" applyBorder="1" applyAlignment="1">
      <alignment horizontal="left"/>
    </xf>
    <xf numFmtId="0" fontId="10" fillId="0" borderId="5" xfId="0" applyFont="1" applyBorder="1" applyAlignment="1">
      <alignment horizontal="left"/>
    </xf>
    <xf numFmtId="0" fontId="9" fillId="0" borderId="21" xfId="0" applyFont="1" applyBorder="1" applyAlignment="1">
      <alignment horizontal="left"/>
    </xf>
    <xf numFmtId="14" fontId="9" fillId="0" borderId="21" xfId="0" quotePrefix="1" applyNumberFormat="1" applyFont="1" applyBorder="1" applyAlignment="1">
      <alignment horizontal="center"/>
    </xf>
    <xf numFmtId="164" fontId="10" fillId="0" borderId="9" xfId="1" quotePrefix="1" applyNumberFormat="1" applyFont="1" applyBorder="1" applyAlignment="1">
      <alignment horizontal="left"/>
    </xf>
    <xf numFmtId="14" fontId="9" fillId="0" borderId="22" xfId="0" quotePrefix="1" applyNumberFormat="1" applyFont="1" applyBorder="1" applyAlignment="1">
      <alignment horizontal="center"/>
    </xf>
    <xf numFmtId="0" fontId="10" fillId="0" borderId="22" xfId="0" applyFont="1" applyBorder="1" applyAlignment="1">
      <alignment horizontal="left"/>
    </xf>
    <xf numFmtId="0" fontId="9" fillId="0" borderId="10" xfId="0" applyFont="1" applyBorder="1" applyAlignment="1">
      <alignment horizontal="center"/>
    </xf>
    <xf numFmtId="0" fontId="9" fillId="0" borderId="22" xfId="0" applyFont="1" applyBorder="1" applyAlignment="1">
      <alignment horizontal="center"/>
    </xf>
    <xf numFmtId="164" fontId="9" fillId="0" borderId="11" xfId="1" applyNumberFormat="1" applyFont="1" applyBorder="1"/>
    <xf numFmtId="164" fontId="9" fillId="0" borderId="22" xfId="1" applyNumberFormat="1" applyFont="1" applyBorder="1"/>
    <xf numFmtId="0" fontId="9" fillId="0" borderId="19" xfId="0" applyFont="1" applyBorder="1" applyAlignment="1">
      <alignment horizontal="center"/>
    </xf>
    <xf numFmtId="0" fontId="10" fillId="0" borderId="21" xfId="0" applyFont="1" applyBorder="1" applyAlignment="1">
      <alignment horizontal="center"/>
    </xf>
    <xf numFmtId="164" fontId="10" fillId="0" borderId="8" xfId="1" applyNumberFormat="1" applyFont="1" applyBorder="1"/>
    <xf numFmtId="164" fontId="10" fillId="0" borderId="9" xfId="1" applyNumberFormat="1" applyFont="1" applyBorder="1"/>
    <xf numFmtId="0" fontId="10" fillId="0" borderId="22" xfId="0" applyFont="1" applyBorder="1" applyAlignment="1">
      <alignment horizontal="center"/>
    </xf>
    <xf numFmtId="164" fontId="10" fillId="0" borderId="10" xfId="1" applyNumberFormat="1" applyFont="1" applyBorder="1"/>
    <xf numFmtId="0" fontId="10" fillId="0" borderId="23" xfId="0" applyFont="1" applyBorder="1" applyAlignment="1">
      <alignment horizontal="center"/>
    </xf>
    <xf numFmtId="164" fontId="10" fillId="0" borderId="12" xfId="1" applyNumberFormat="1" applyFont="1" applyBorder="1"/>
    <xf numFmtId="0" fontId="10" fillId="0" borderId="0" xfId="0" applyFont="1" applyBorder="1" applyAlignment="1">
      <alignment horizontal="center"/>
    </xf>
    <xf numFmtId="164" fontId="10" fillId="0" borderId="0" xfId="1" applyNumberFormat="1" applyFont="1" applyBorder="1"/>
    <xf numFmtId="0" fontId="10" fillId="0" borderId="0" xfId="0" applyFont="1" applyAlignment="1">
      <alignment horizontal="left"/>
    </xf>
    <xf numFmtId="0" fontId="10" fillId="0" borderId="0" xfId="0" applyFont="1" applyAlignment="1">
      <alignment horizontal="center"/>
    </xf>
    <xf numFmtId="164" fontId="10" fillId="0" borderId="0" xfId="1" applyNumberFormat="1" applyFont="1"/>
    <xf numFmtId="0" fontId="9" fillId="0" borderId="8" xfId="0" applyFont="1" applyBorder="1" applyAlignment="1">
      <alignment horizontal="left"/>
    </xf>
    <xf numFmtId="14" fontId="9" fillId="0" borderId="9" xfId="0" quotePrefix="1" applyNumberFormat="1" applyFont="1" applyBorder="1" applyAlignment="1">
      <alignment horizontal="center"/>
    </xf>
    <xf numFmtId="164" fontId="10" fillId="0" borderId="23" xfId="1" applyNumberFormat="1" applyFont="1" applyBorder="1"/>
    <xf numFmtId="0" fontId="9" fillId="0" borderId="8" xfId="0" applyFont="1" applyBorder="1"/>
    <xf numFmtId="0" fontId="9" fillId="0" borderId="21" xfId="0" applyFont="1" applyBorder="1"/>
    <xf numFmtId="0" fontId="10" fillId="0" borderId="11" xfId="0" applyFont="1" applyBorder="1"/>
    <xf numFmtId="0" fontId="9" fillId="0" borderId="10" xfId="0" applyFont="1" applyBorder="1"/>
    <xf numFmtId="0" fontId="9" fillId="0" borderId="22" xfId="0" applyFont="1" applyBorder="1"/>
    <xf numFmtId="14" fontId="9" fillId="0" borderId="11" xfId="0" quotePrefix="1" applyNumberFormat="1" applyFont="1" applyBorder="1" applyAlignment="1">
      <alignment horizontal="center"/>
    </xf>
    <xf numFmtId="0" fontId="10" fillId="0" borderId="23" xfId="0" applyFont="1" applyBorder="1"/>
    <xf numFmtId="0" fontId="9" fillId="0" borderId="4" xfId="0" applyFont="1" applyBorder="1"/>
    <xf numFmtId="0" fontId="9" fillId="0" borderId="0" xfId="0" applyFont="1" applyBorder="1"/>
    <xf numFmtId="0" fontId="10" fillId="0" borderId="0" xfId="0" applyFont="1" applyBorder="1"/>
    <xf numFmtId="14" fontId="9" fillId="0" borderId="4" xfId="0" applyNumberFormat="1" applyFont="1" applyBorder="1" applyAlignment="1">
      <alignment horizontal="center"/>
    </xf>
    <xf numFmtId="0" fontId="10" fillId="0" borderId="24" xfId="0" applyFont="1" applyBorder="1"/>
    <xf numFmtId="0" fontId="10" fillId="0" borderId="25" xfId="0" applyFont="1" applyBorder="1" applyAlignment="1">
      <alignment horizontal="right"/>
    </xf>
    <xf numFmtId="0" fontId="10" fillId="0" borderId="26" xfId="0" applyFont="1" applyBorder="1"/>
    <xf numFmtId="0" fontId="10" fillId="0" borderId="0" xfId="0" applyFont="1" applyBorder="1" applyAlignment="1">
      <alignment horizontal="left"/>
    </xf>
    <xf numFmtId="0" fontId="10" fillId="0" borderId="10" xfId="0" applyFont="1" applyBorder="1" applyAlignment="1"/>
    <xf numFmtId="164" fontId="9" fillId="0" borderId="21" xfId="1" applyNumberFormat="1" applyFont="1" applyBorder="1"/>
    <xf numFmtId="0" fontId="10" fillId="0" borderId="9" xfId="0" applyFont="1" applyBorder="1"/>
    <xf numFmtId="0" fontId="10" fillId="0" borderId="13" xfId="0" applyFont="1" applyBorder="1"/>
    <xf numFmtId="0" fontId="10" fillId="0" borderId="27" xfId="0" applyFont="1" applyBorder="1"/>
    <xf numFmtId="164" fontId="9" fillId="0" borderId="4" xfId="1" applyNumberFormat="1" applyFont="1" applyBorder="1"/>
    <xf numFmtId="164" fontId="9" fillId="0" borderId="9" xfId="1" applyNumberFormat="1" applyFont="1" applyBorder="1"/>
    <xf numFmtId="0" fontId="10" fillId="0" borderId="28" xfId="0" applyFont="1" applyBorder="1"/>
    <xf numFmtId="0" fontId="10" fillId="0" borderId="29" xfId="0" applyFont="1" applyBorder="1"/>
    <xf numFmtId="0" fontId="9" fillId="0" borderId="28" xfId="0" applyFont="1" applyBorder="1"/>
    <xf numFmtId="164" fontId="9" fillId="0" borderId="6" xfId="1" applyNumberFormat="1" applyFont="1" applyBorder="1"/>
    <xf numFmtId="10" fontId="10" fillId="0" borderId="5" xfId="0" applyNumberFormat="1" applyFont="1" applyBorder="1" applyAlignment="1">
      <alignment horizontal="left"/>
    </xf>
    <xf numFmtId="0" fontId="10" fillId="0" borderId="10" xfId="0" applyFont="1" applyFill="1" applyBorder="1"/>
    <xf numFmtId="0" fontId="10" fillId="0" borderId="5" xfId="0" applyFont="1" applyFill="1" applyBorder="1"/>
    <xf numFmtId="164" fontId="2" fillId="0" borderId="5" xfId="1" applyNumberFormat="1" applyFont="1" applyBorder="1"/>
    <xf numFmtId="9" fontId="9" fillId="0" borderId="5" xfId="1" applyNumberFormat="1" applyFont="1" applyBorder="1" applyAlignment="1">
      <alignment horizontal="left"/>
    </xf>
    <xf numFmtId="0" fontId="10" fillId="0" borderId="12" xfId="0" applyFont="1" applyBorder="1"/>
    <xf numFmtId="164" fontId="10" fillId="0" borderId="13" xfId="1" applyNumberFormat="1" applyFont="1" applyBorder="1"/>
    <xf numFmtId="0" fontId="9" fillId="0" borderId="4" xfId="0" applyFont="1" applyBorder="1" applyAlignment="1">
      <alignment horizontal="center"/>
    </xf>
    <xf numFmtId="0" fontId="9" fillId="0" borderId="10" xfId="0" applyFont="1" applyBorder="1" applyAlignment="1">
      <alignment horizontal="left"/>
    </xf>
    <xf numFmtId="164" fontId="15" fillId="0" borderId="5" xfId="1" applyNumberFormat="1" applyFont="1" applyBorder="1"/>
    <xf numFmtId="164" fontId="16" fillId="0" borderId="5" xfId="1" applyNumberFormat="1" applyFont="1" applyBorder="1"/>
    <xf numFmtId="164" fontId="6" fillId="0" borderId="5" xfId="1" applyNumberFormat="1" applyFont="1" applyBorder="1"/>
    <xf numFmtId="9" fontId="6" fillId="0" borderId="5" xfId="1" applyNumberFormat="1" applyFont="1" applyBorder="1" applyAlignment="1">
      <alignment horizontal="center"/>
    </xf>
    <xf numFmtId="0" fontId="10" fillId="0" borderId="12" xfId="0" applyFont="1" applyBorder="1" applyAlignment="1">
      <alignment horizontal="left"/>
    </xf>
    <xf numFmtId="0" fontId="3" fillId="0" borderId="10" xfId="0" applyFont="1" applyBorder="1" applyAlignment="1">
      <alignment horizontal="left"/>
    </xf>
    <xf numFmtId="164" fontId="2" fillId="0" borderId="7" xfId="1" applyNumberFormat="1" applyFont="1" applyBorder="1"/>
    <xf numFmtId="164" fontId="2" fillId="0" borderId="13" xfId="1" applyNumberFormat="1" applyFont="1" applyBorder="1"/>
    <xf numFmtId="14" fontId="9" fillId="0" borderId="3" xfId="0" quotePrefix="1" applyNumberFormat="1" applyFont="1" applyBorder="1" applyAlignment="1">
      <alignment horizontal="center"/>
    </xf>
    <xf numFmtId="164" fontId="11" fillId="0" borderId="4" xfId="1" applyNumberFormat="1" applyFont="1" applyBorder="1"/>
    <xf numFmtId="164" fontId="10" fillId="0" borderId="4" xfId="1" quotePrefix="1" applyNumberFormat="1" applyFont="1" applyBorder="1" applyAlignment="1">
      <alignment horizontal="center"/>
    </xf>
    <xf numFmtId="0" fontId="10" fillId="0" borderId="30" xfId="0" applyFont="1" applyBorder="1" applyAlignment="1">
      <alignment horizontal="center"/>
    </xf>
    <xf numFmtId="164" fontId="10" fillId="0" borderId="31" xfId="1" applyNumberFormat="1" applyFont="1" applyBorder="1"/>
    <xf numFmtId="164" fontId="10" fillId="0" borderId="32" xfId="1" applyNumberFormat="1" applyFont="1" applyBorder="1"/>
    <xf numFmtId="164" fontId="10" fillId="0" borderId="33" xfId="1" applyNumberFormat="1" applyFont="1" applyBorder="1"/>
    <xf numFmtId="14" fontId="9" fillId="0" borderId="4" xfId="0" quotePrefix="1" applyNumberFormat="1" applyFont="1" applyBorder="1" applyAlignment="1">
      <alignment horizontal="center"/>
    </xf>
    <xf numFmtId="164" fontId="10" fillId="0" borderId="7" xfId="1" applyNumberFormat="1" applyFont="1" applyBorder="1" applyAlignment="1">
      <alignment horizontal="left"/>
    </xf>
    <xf numFmtId="164" fontId="10" fillId="0" borderId="4" xfId="1" applyNumberFormat="1" applyFont="1" applyBorder="1" applyAlignment="1">
      <alignment horizontal="left"/>
    </xf>
    <xf numFmtId="0" fontId="10" fillId="0" borderId="34" xfId="0" applyFont="1" applyBorder="1"/>
    <xf numFmtId="43" fontId="10" fillId="0" borderId="34" xfId="1" applyFont="1" applyBorder="1"/>
    <xf numFmtId="0" fontId="8" fillId="0" borderId="0" xfId="0" applyFont="1"/>
    <xf numFmtId="0" fontId="7" fillId="0" borderId="0" xfId="0" applyFont="1"/>
    <xf numFmtId="0" fontId="8" fillId="0" borderId="3" xfId="0" applyFont="1" applyBorder="1" applyAlignment="1">
      <alignment horizontal="center"/>
    </xf>
    <xf numFmtId="0" fontId="12" fillId="0" borderId="4" xfId="0" applyFont="1" applyBorder="1" applyAlignment="1">
      <alignment horizontal="center"/>
    </xf>
    <xf numFmtId="0" fontId="12" fillId="0" borderId="4" xfId="0" applyFont="1" applyBorder="1"/>
    <xf numFmtId="164" fontId="12" fillId="0" borderId="4" xfId="1" applyNumberFormat="1" applyFont="1" applyBorder="1"/>
    <xf numFmtId="0" fontId="7" fillId="0" borderId="5" xfId="0" applyFont="1" applyBorder="1" applyAlignment="1">
      <alignment horizontal="center"/>
    </xf>
    <xf numFmtId="0" fontId="7" fillId="0" borderId="5" xfId="0" applyFont="1" applyBorder="1"/>
    <xf numFmtId="164" fontId="7" fillId="0" borderId="5" xfId="1" applyNumberFormat="1" applyFont="1" applyBorder="1"/>
    <xf numFmtId="0" fontId="7" fillId="0" borderId="7" xfId="0" applyFont="1" applyBorder="1" applyAlignment="1">
      <alignment horizontal="center"/>
    </xf>
    <xf numFmtId="0" fontId="7" fillId="0" borderId="7" xfId="0" applyFont="1" applyBorder="1"/>
    <xf numFmtId="164" fontId="7" fillId="0" borderId="7" xfId="1" applyNumberFormat="1" applyFont="1" applyBorder="1"/>
    <xf numFmtId="0" fontId="12" fillId="0" borderId="3" xfId="0" applyFont="1" applyBorder="1" applyAlignment="1">
      <alignment horizontal="center"/>
    </xf>
    <xf numFmtId="164" fontId="8" fillId="0" borderId="3" xfId="1" applyNumberFormat="1" applyFont="1" applyBorder="1"/>
    <xf numFmtId="0" fontId="7" fillId="0" borderId="0" xfId="0" applyFont="1" applyAlignment="1">
      <alignment horizontal="center"/>
    </xf>
    <xf numFmtId="0" fontId="7" fillId="0" borderId="4" xfId="0" applyFont="1" applyBorder="1" applyAlignment="1">
      <alignment horizontal="center"/>
    </xf>
    <xf numFmtId="0" fontId="7" fillId="0" borderId="4" xfId="0" applyFont="1" applyBorder="1"/>
    <xf numFmtId="164" fontId="7" fillId="0" borderId="4" xfId="1" applyNumberFormat="1" applyFont="1" applyBorder="1"/>
    <xf numFmtId="164" fontId="15" fillId="0" borderId="7" xfId="1" applyNumberFormat="1" applyFont="1" applyBorder="1"/>
    <xf numFmtId="164" fontId="17" fillId="0" borderId="5" xfId="1" applyNumberFormat="1" applyFont="1" applyBorder="1"/>
    <xf numFmtId="164" fontId="10" fillId="0" borderId="0" xfId="0" applyNumberFormat="1" applyFont="1"/>
    <xf numFmtId="164" fontId="18" fillId="0" borderId="5" xfId="1" applyNumberFormat="1" applyFont="1" applyBorder="1"/>
    <xf numFmtId="164" fontId="18" fillId="0" borderId="4" xfId="1" applyNumberFormat="1" applyFont="1" applyBorder="1"/>
    <xf numFmtId="164" fontId="19" fillId="0" borderId="5" xfId="1" applyNumberFormat="1" applyFont="1" applyBorder="1"/>
    <xf numFmtId="164" fontId="7" fillId="0" borderId="0" xfId="1" applyNumberFormat="1" applyFont="1"/>
    <xf numFmtId="0" fontId="12" fillId="0" borderId="1" xfId="0" applyFont="1" applyBorder="1" applyAlignment="1">
      <alignment horizontal="center"/>
    </xf>
    <xf numFmtId="0" fontId="12" fillId="0" borderId="1" xfId="0" applyFont="1" applyBorder="1"/>
    <xf numFmtId="164" fontId="12" fillId="0" borderId="1" xfId="1" applyNumberFormat="1" applyFont="1" applyBorder="1"/>
    <xf numFmtId="0" fontId="7" fillId="0" borderId="31" xfId="0" applyFont="1" applyBorder="1" applyAlignment="1">
      <alignment horizontal="center"/>
    </xf>
    <xf numFmtId="0" fontId="7" fillId="0" borderId="31" xfId="0" applyFont="1" applyBorder="1"/>
    <xf numFmtId="164" fontId="7" fillId="0" borderId="31" xfId="1" applyNumberFormat="1" applyFont="1" applyBorder="1"/>
    <xf numFmtId="0" fontId="7" fillId="0" borderId="22" xfId="0" applyFont="1" applyBorder="1"/>
    <xf numFmtId="0" fontId="12" fillId="0" borderId="5" xfId="0" applyFont="1" applyBorder="1" applyAlignment="1">
      <alignment horizontal="center"/>
    </xf>
    <xf numFmtId="0" fontId="12" fillId="0" borderId="5" xfId="0" applyFont="1" applyBorder="1"/>
    <xf numFmtId="164" fontId="12" fillId="0" borderId="5" xfId="1" applyNumberFormat="1" applyFont="1" applyBorder="1"/>
    <xf numFmtId="164" fontId="20" fillId="0" borderId="5" xfId="1" applyNumberFormat="1" applyFont="1" applyBorder="1"/>
    <xf numFmtId="164" fontId="21" fillId="0" borderId="5" xfId="1" applyNumberFormat="1" applyFont="1" applyBorder="1"/>
    <xf numFmtId="43" fontId="22" fillId="0" borderId="5" xfId="1" applyFont="1" applyBorder="1"/>
    <xf numFmtId="164" fontId="23" fillId="0" borderId="4" xfId="1" applyNumberFormat="1" applyFont="1" applyBorder="1"/>
    <xf numFmtId="164" fontId="23" fillId="0" borderId="5" xfId="1" applyNumberFormat="1" applyFont="1" applyBorder="1"/>
    <xf numFmtId="164" fontId="24" fillId="0" borderId="5" xfId="1" applyNumberFormat="1" applyFont="1" applyBorder="1"/>
    <xf numFmtId="164" fontId="23" fillId="0" borderId="7" xfId="1" applyNumberFormat="1" applyFont="1" applyBorder="1"/>
    <xf numFmtId="164" fontId="25" fillId="0" borderId="5" xfId="1" applyNumberFormat="1" applyFont="1" applyBorder="1"/>
    <xf numFmtId="164" fontId="26" fillId="0" borderId="5" xfId="1" applyNumberFormat="1" applyFont="1" applyBorder="1"/>
    <xf numFmtId="164" fontId="8" fillId="0" borderId="5" xfId="1" applyNumberFormat="1" applyFont="1" applyBorder="1"/>
    <xf numFmtId="0" fontId="10" fillId="0" borderId="11" xfId="0" applyFont="1" applyBorder="1" applyAlignment="1">
      <alignment horizontal="center"/>
    </xf>
    <xf numFmtId="0" fontId="10" fillId="0" borderId="0" xfId="0" applyNumberFormat="1" applyFont="1"/>
    <xf numFmtId="164" fontId="9" fillId="0" borderId="19" xfId="1" applyNumberFormat="1" applyFont="1" applyBorder="1"/>
    <xf numFmtId="0" fontId="9" fillId="0" borderId="21" xfId="0" applyFont="1" applyBorder="1" applyAlignment="1">
      <alignment horizontal="center"/>
    </xf>
    <xf numFmtId="0" fontId="9" fillId="0" borderId="35" xfId="0" applyFont="1" applyBorder="1"/>
    <xf numFmtId="0" fontId="10" fillId="0" borderId="35" xfId="0" applyFont="1" applyBorder="1"/>
    <xf numFmtId="0" fontId="9" fillId="0" borderId="35" xfId="0" quotePrefix="1" applyFont="1" applyBorder="1" applyAlignment="1">
      <alignment horizontal="center"/>
    </xf>
    <xf numFmtId="0" fontId="9" fillId="0" borderId="18" xfId="0" applyFont="1" applyBorder="1" applyAlignment="1">
      <alignment horizontal="center"/>
    </xf>
    <xf numFmtId="0" fontId="9" fillId="0" borderId="20"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0" xfId="0" applyFont="1" applyAlignment="1">
      <alignment horizontal="center"/>
    </xf>
    <xf numFmtId="0" fontId="12" fillId="0" borderId="0" xfId="0" applyFont="1" applyAlignment="1">
      <alignment horizontal="center"/>
    </xf>
    <xf numFmtId="0" fontId="9" fillId="0" borderId="27" xfId="0" applyFont="1" applyBorder="1" applyAlignment="1">
      <alignment horizontal="center"/>
    </xf>
    <xf numFmtId="0" fontId="9" fillId="0" borderId="14"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131"/>
  <sheetViews>
    <sheetView workbookViewId="0">
      <selection activeCell="D111" sqref="D111"/>
    </sheetView>
  </sheetViews>
  <sheetFormatPr defaultRowHeight="12.75"/>
  <cols>
    <col min="1" max="1" width="60.7109375" style="2" customWidth="1"/>
    <col min="2" max="3" width="9.140625" style="2"/>
    <col min="4" max="5" width="25.7109375" style="2" customWidth="1"/>
    <col min="6" max="16384" width="9.140625" style="2"/>
  </cols>
  <sheetData>
    <row r="1" spans="1:5">
      <c r="A1" s="1" t="s">
        <v>179</v>
      </c>
      <c r="D1" s="3" t="s">
        <v>180</v>
      </c>
    </row>
    <row r="2" spans="1:5">
      <c r="A2" s="1" t="s">
        <v>181</v>
      </c>
      <c r="D2" s="2" t="s">
        <v>182</v>
      </c>
    </row>
    <row r="3" spans="1:5">
      <c r="A3" s="1" t="s">
        <v>183</v>
      </c>
      <c r="D3" s="2" t="s">
        <v>184</v>
      </c>
    </row>
    <row r="6" spans="1:5" ht="18.75">
      <c r="A6" s="231" t="s">
        <v>185</v>
      </c>
      <c r="B6" s="231"/>
      <c r="C6" s="231"/>
      <c r="D6" s="231"/>
      <c r="E6" s="231"/>
    </row>
    <row r="7" spans="1:5" ht="18.75">
      <c r="A7" s="231" t="s">
        <v>35</v>
      </c>
      <c r="B7" s="231"/>
      <c r="C7" s="231"/>
      <c r="D7" s="231"/>
      <c r="E7" s="231"/>
    </row>
    <row r="8" spans="1:5" ht="15.75">
      <c r="A8" s="232" t="s">
        <v>40</v>
      </c>
      <c r="B8" s="232"/>
      <c r="C8" s="232"/>
      <c r="D8" s="232"/>
      <c r="E8" s="232"/>
    </row>
    <row r="9" spans="1:5">
      <c r="E9" s="4" t="s">
        <v>186</v>
      </c>
    </row>
    <row r="10" spans="1:5" ht="15.75">
      <c r="A10" s="5"/>
      <c r="B10" s="5"/>
      <c r="C10" s="6" t="s">
        <v>187</v>
      </c>
      <c r="D10" s="5"/>
      <c r="E10" s="5"/>
    </row>
    <row r="11" spans="1:5" ht="15.75">
      <c r="A11" s="7" t="s">
        <v>188</v>
      </c>
      <c r="B11" s="8" t="s">
        <v>189</v>
      </c>
      <c r="C11" s="8" t="s">
        <v>190</v>
      </c>
      <c r="D11" s="7" t="s">
        <v>191</v>
      </c>
      <c r="E11" s="7" t="s">
        <v>192</v>
      </c>
    </row>
    <row r="12" spans="1:5">
      <c r="A12" s="9">
        <v>1</v>
      </c>
      <c r="B12" s="9">
        <v>2</v>
      </c>
      <c r="C12" s="9">
        <v>3</v>
      </c>
      <c r="D12" s="9">
        <v>4</v>
      </c>
      <c r="E12" s="9">
        <v>5</v>
      </c>
    </row>
    <row r="13" spans="1:5">
      <c r="A13" s="10"/>
      <c r="B13" s="10"/>
      <c r="C13" s="10"/>
      <c r="D13" s="10"/>
      <c r="E13" s="10"/>
    </row>
    <row r="14" spans="1:5" ht="15">
      <c r="A14" s="11" t="s">
        <v>193</v>
      </c>
      <c r="B14" s="12"/>
      <c r="C14" s="12"/>
      <c r="D14" s="12"/>
      <c r="E14" s="12"/>
    </row>
    <row r="15" spans="1:5" ht="15">
      <c r="A15" s="13" t="s">
        <v>194</v>
      </c>
      <c r="B15" s="11">
        <v>100</v>
      </c>
      <c r="C15" s="14"/>
      <c r="D15" s="15">
        <f>D16+D19+D22+D29+D32</f>
        <v>79847619191</v>
      </c>
      <c r="E15" s="15">
        <f>E16+E19+E22+E29+E32</f>
        <v>182590245174</v>
      </c>
    </row>
    <row r="16" spans="1:5" ht="15">
      <c r="A16" s="13" t="s">
        <v>195</v>
      </c>
      <c r="B16" s="11">
        <v>110</v>
      </c>
      <c r="C16" s="14"/>
      <c r="D16" s="16">
        <f>SUM(D17:D18)</f>
        <v>2473952860</v>
      </c>
      <c r="E16" s="16">
        <f>SUM(E17:E18)</f>
        <v>10537586757</v>
      </c>
    </row>
    <row r="17" spans="1:5" ht="15">
      <c r="A17" s="12" t="s">
        <v>196</v>
      </c>
      <c r="B17" s="14">
        <v>111</v>
      </c>
      <c r="C17" s="14" t="s">
        <v>197</v>
      </c>
      <c r="D17" s="17">
        <v>2473952860</v>
      </c>
      <c r="E17" s="17">
        <v>10537586757</v>
      </c>
    </row>
    <row r="18" spans="1:5" ht="15">
      <c r="A18" s="12" t="s">
        <v>198</v>
      </c>
      <c r="B18" s="14">
        <v>112</v>
      </c>
      <c r="C18" s="14"/>
      <c r="D18" s="17"/>
      <c r="E18" s="17"/>
    </row>
    <row r="19" spans="1:5" ht="15">
      <c r="A19" s="13" t="s">
        <v>199</v>
      </c>
      <c r="B19" s="11">
        <v>120</v>
      </c>
      <c r="C19" s="14" t="s">
        <v>200</v>
      </c>
      <c r="D19" s="16">
        <f>SUM(D20:D21)</f>
        <v>21300000000</v>
      </c>
      <c r="E19" s="16">
        <f>SUM(E20:E21)</f>
        <v>70980511000</v>
      </c>
    </row>
    <row r="20" spans="1:5" ht="15">
      <c r="A20" s="12" t="s">
        <v>201</v>
      </c>
      <c r="B20" s="14">
        <v>121</v>
      </c>
      <c r="C20" s="14"/>
      <c r="D20" s="17">
        <v>21300000000</v>
      </c>
      <c r="E20" s="17">
        <v>71475660920</v>
      </c>
    </row>
    <row r="21" spans="1:5" ht="15">
      <c r="A21" s="12" t="s">
        <v>202</v>
      </c>
      <c r="B21" s="14">
        <v>129</v>
      </c>
      <c r="C21" s="14"/>
      <c r="D21" s="17"/>
      <c r="E21" s="17">
        <v>-495149920</v>
      </c>
    </row>
    <row r="22" spans="1:5" ht="15">
      <c r="A22" s="13" t="s">
        <v>203</v>
      </c>
      <c r="B22" s="11">
        <v>130</v>
      </c>
      <c r="C22" s="14"/>
      <c r="D22" s="16">
        <f>SUM(D23:D28)</f>
        <v>54180699979</v>
      </c>
      <c r="E22" s="16">
        <f>SUM(E23:E28)</f>
        <v>93078524849</v>
      </c>
    </row>
    <row r="23" spans="1:5" ht="15">
      <c r="A23" s="12" t="s">
        <v>204</v>
      </c>
      <c r="B23" s="14">
        <v>131</v>
      </c>
      <c r="C23" s="14"/>
      <c r="D23" s="17">
        <v>23074059260</v>
      </c>
      <c r="E23" s="17">
        <v>38193298455</v>
      </c>
    </row>
    <row r="24" spans="1:5" ht="15">
      <c r="A24" s="12" t="s">
        <v>205</v>
      </c>
      <c r="B24" s="14">
        <v>132</v>
      </c>
      <c r="C24" s="14"/>
      <c r="D24" s="17">
        <v>31502770224</v>
      </c>
      <c r="E24" s="17">
        <v>54620267057</v>
      </c>
    </row>
    <row r="25" spans="1:5" ht="15">
      <c r="A25" s="12" t="s">
        <v>206</v>
      </c>
      <c r="B25" s="14">
        <v>133</v>
      </c>
      <c r="C25" s="14"/>
      <c r="D25" s="17"/>
      <c r="E25" s="17"/>
    </row>
    <row r="26" spans="1:5" ht="15">
      <c r="A26" s="12" t="s">
        <v>207</v>
      </c>
      <c r="B26" s="14">
        <v>134</v>
      </c>
      <c r="C26" s="14"/>
      <c r="D26" s="17"/>
      <c r="E26" s="17"/>
    </row>
    <row r="27" spans="1:5" ht="15">
      <c r="A27" s="12" t="s">
        <v>208</v>
      </c>
      <c r="B27" s="14">
        <v>135</v>
      </c>
      <c r="C27" s="14" t="s">
        <v>209</v>
      </c>
      <c r="D27" s="17">
        <v>1403685495</v>
      </c>
      <c r="E27" s="17">
        <v>2166647695</v>
      </c>
    </row>
    <row r="28" spans="1:5" ht="15">
      <c r="A28" s="12" t="s">
        <v>210</v>
      </c>
      <c r="B28" s="14">
        <v>139</v>
      </c>
      <c r="C28" s="14"/>
      <c r="D28" s="17">
        <v>-1799815000</v>
      </c>
      <c r="E28" s="17">
        <v>-1901688358</v>
      </c>
    </row>
    <row r="29" spans="1:5" ht="15">
      <c r="A29" s="13" t="s">
        <v>211</v>
      </c>
      <c r="B29" s="11">
        <v>140</v>
      </c>
      <c r="C29" s="14"/>
      <c r="D29" s="16">
        <f>SUM(D30:D31)</f>
        <v>3957407</v>
      </c>
      <c r="E29" s="16">
        <f>SUM(E30:E31)</f>
        <v>10802181</v>
      </c>
    </row>
    <row r="30" spans="1:5" ht="15">
      <c r="A30" s="12" t="s">
        <v>212</v>
      </c>
      <c r="B30" s="14">
        <v>141</v>
      </c>
      <c r="C30" s="14"/>
      <c r="D30" s="17">
        <v>3957407</v>
      </c>
      <c r="E30" s="17">
        <v>10802181</v>
      </c>
    </row>
    <row r="31" spans="1:5" ht="15">
      <c r="A31" s="12" t="s">
        <v>213</v>
      </c>
      <c r="B31" s="14">
        <v>149</v>
      </c>
      <c r="C31" s="14"/>
      <c r="D31" s="17"/>
      <c r="E31" s="17"/>
    </row>
    <row r="32" spans="1:5" ht="15">
      <c r="A32" s="13" t="s">
        <v>214</v>
      </c>
      <c r="B32" s="11">
        <v>150</v>
      </c>
      <c r="C32" s="14"/>
      <c r="D32" s="16">
        <f>SUM(D33:D36)</f>
        <v>1889008945</v>
      </c>
      <c r="E32" s="16">
        <f>SUM(E33:E36)</f>
        <v>7982820387</v>
      </c>
    </row>
    <row r="33" spans="1:5" ht="15">
      <c r="A33" s="12" t="s">
        <v>215</v>
      </c>
      <c r="B33" s="14">
        <v>151</v>
      </c>
      <c r="C33" s="14"/>
      <c r="D33" s="17">
        <v>4950000</v>
      </c>
      <c r="E33" s="17"/>
    </row>
    <row r="34" spans="1:5" ht="15">
      <c r="A34" s="12" t="s">
        <v>216</v>
      </c>
      <c r="B34" s="14">
        <v>152</v>
      </c>
      <c r="C34" s="14"/>
      <c r="D34" s="17">
        <v>772117945</v>
      </c>
      <c r="E34" s="17">
        <v>1716122417</v>
      </c>
    </row>
    <row r="35" spans="1:5" ht="15">
      <c r="A35" s="12" t="s">
        <v>217</v>
      </c>
      <c r="B35" s="14">
        <v>154</v>
      </c>
      <c r="C35" s="14"/>
      <c r="D35" s="17"/>
      <c r="E35" s="17"/>
    </row>
    <row r="36" spans="1:5" ht="15">
      <c r="A36" s="35" t="s">
        <v>218</v>
      </c>
      <c r="B36" s="22">
        <v>158</v>
      </c>
      <c r="C36" s="22"/>
      <c r="D36" s="54">
        <v>1111941000</v>
      </c>
      <c r="E36" s="54">
        <v>6266697970</v>
      </c>
    </row>
    <row r="37" spans="1:5" ht="15">
      <c r="A37" s="129" t="s">
        <v>219</v>
      </c>
      <c r="B37" s="155">
        <v>200</v>
      </c>
      <c r="C37" s="52"/>
      <c r="D37" s="142">
        <f>D38+D44+D55+D58+D63</f>
        <v>124679117384</v>
      </c>
      <c r="E37" s="142">
        <f>E38+E44+E55+E58+E63</f>
        <v>116892568147</v>
      </c>
    </row>
    <row r="38" spans="1:5" ht="15">
      <c r="A38" s="13" t="s">
        <v>220</v>
      </c>
      <c r="B38" s="11">
        <v>210</v>
      </c>
      <c r="C38" s="14"/>
      <c r="D38" s="15">
        <f>SUM(D39:D43)</f>
        <v>0</v>
      </c>
      <c r="E38" s="15">
        <f>SUM(E39:E43)</f>
        <v>0</v>
      </c>
    </row>
    <row r="39" spans="1:5" ht="15">
      <c r="A39" s="12" t="s">
        <v>221</v>
      </c>
      <c r="B39" s="14">
        <v>211</v>
      </c>
      <c r="C39" s="14"/>
      <c r="D39" s="17"/>
      <c r="E39" s="17"/>
    </row>
    <row r="40" spans="1:5" ht="15">
      <c r="A40" s="12" t="s">
        <v>222</v>
      </c>
      <c r="B40" s="14">
        <v>212</v>
      </c>
      <c r="C40" s="14"/>
      <c r="D40" s="17"/>
      <c r="E40" s="17"/>
    </row>
    <row r="41" spans="1:5" ht="15">
      <c r="A41" s="12" t="s">
        <v>223</v>
      </c>
      <c r="B41" s="14">
        <v>213</v>
      </c>
      <c r="C41" s="14" t="s">
        <v>224</v>
      </c>
      <c r="D41" s="17"/>
      <c r="E41" s="17"/>
    </row>
    <row r="42" spans="1:5" ht="15">
      <c r="A42" s="12" t="s">
        <v>225</v>
      </c>
      <c r="B42" s="14">
        <v>218</v>
      </c>
      <c r="C42" s="14" t="s">
        <v>226</v>
      </c>
      <c r="D42" s="17"/>
      <c r="E42" s="17"/>
    </row>
    <row r="43" spans="1:5" ht="15">
      <c r="A43" s="12" t="s">
        <v>227</v>
      </c>
      <c r="B43" s="14">
        <v>219</v>
      </c>
      <c r="C43" s="14"/>
      <c r="D43" s="17"/>
      <c r="E43" s="17"/>
    </row>
    <row r="44" spans="1:5" ht="15">
      <c r="A44" s="13" t="s">
        <v>228</v>
      </c>
      <c r="B44" s="11">
        <v>220</v>
      </c>
      <c r="C44" s="14"/>
      <c r="D44" s="16">
        <f>D45+D48+D51+D54</f>
        <v>124570476864</v>
      </c>
      <c r="E44" s="16">
        <f>E45+E48+E51+E54</f>
        <v>116759906310</v>
      </c>
    </row>
    <row r="45" spans="1:5" ht="15">
      <c r="A45" s="12" t="s">
        <v>229</v>
      </c>
      <c r="B45" s="14">
        <v>221</v>
      </c>
      <c r="C45" s="14" t="s">
        <v>230</v>
      </c>
      <c r="D45" s="17">
        <f>SUM(D46:D47)</f>
        <v>10245944679</v>
      </c>
      <c r="E45" s="17">
        <f>SUM(E46:E47)</f>
        <v>4420972702</v>
      </c>
    </row>
    <row r="46" spans="1:5" ht="15">
      <c r="A46" s="12" t="s">
        <v>231</v>
      </c>
      <c r="B46" s="14">
        <v>222</v>
      </c>
      <c r="C46" s="14"/>
      <c r="D46" s="17">
        <v>40674411204</v>
      </c>
      <c r="E46" s="17">
        <v>33314813213</v>
      </c>
    </row>
    <row r="47" spans="1:5" ht="15">
      <c r="A47" s="12" t="s">
        <v>232</v>
      </c>
      <c r="B47" s="14">
        <v>223</v>
      </c>
      <c r="C47" s="14"/>
      <c r="D47" s="17">
        <v>-30428466525</v>
      </c>
      <c r="E47" s="17">
        <v>-28893840511</v>
      </c>
    </row>
    <row r="48" spans="1:5" ht="15">
      <c r="A48" s="12" t="s">
        <v>233</v>
      </c>
      <c r="B48" s="14">
        <v>224</v>
      </c>
      <c r="C48" s="14" t="s">
        <v>234</v>
      </c>
      <c r="D48" s="17">
        <f>D49+D50</f>
        <v>0</v>
      </c>
      <c r="E48" s="17">
        <f>E49+E50</f>
        <v>0</v>
      </c>
    </row>
    <row r="49" spans="1:5" ht="15">
      <c r="A49" s="12" t="s">
        <v>231</v>
      </c>
      <c r="B49" s="14">
        <v>225</v>
      </c>
      <c r="C49" s="14"/>
      <c r="D49" s="17"/>
      <c r="E49" s="17"/>
    </row>
    <row r="50" spans="1:5" ht="15">
      <c r="A50" s="12" t="s">
        <v>232</v>
      </c>
      <c r="B50" s="14">
        <v>226</v>
      </c>
      <c r="C50" s="14"/>
      <c r="D50" s="17"/>
      <c r="E50" s="17"/>
    </row>
    <row r="51" spans="1:5" ht="15">
      <c r="A51" s="12" t="s">
        <v>235</v>
      </c>
      <c r="B51" s="14">
        <v>227</v>
      </c>
      <c r="C51" s="14" t="s">
        <v>236</v>
      </c>
      <c r="D51" s="17">
        <f>D52+D53</f>
        <v>16263057000</v>
      </c>
      <c r="E51" s="17">
        <f>E52+E53</f>
        <v>10500000</v>
      </c>
    </row>
    <row r="52" spans="1:5" ht="15">
      <c r="A52" s="12" t="s">
        <v>231</v>
      </c>
      <c r="B52" s="14">
        <v>228</v>
      </c>
      <c r="C52" s="14"/>
      <c r="D52" s="17">
        <v>16326057000</v>
      </c>
      <c r="E52" s="17">
        <v>63000000</v>
      </c>
    </row>
    <row r="53" spans="1:5" ht="15">
      <c r="A53" s="12" t="s">
        <v>232</v>
      </c>
      <c r="B53" s="14">
        <v>229</v>
      </c>
      <c r="C53" s="14"/>
      <c r="D53" s="17">
        <v>-63000000</v>
      </c>
      <c r="E53" s="17">
        <v>-52500000</v>
      </c>
    </row>
    <row r="54" spans="1:5" ht="15">
      <c r="A54" s="12" t="s">
        <v>237</v>
      </c>
      <c r="B54" s="14">
        <v>230</v>
      </c>
      <c r="C54" s="14" t="s">
        <v>238</v>
      </c>
      <c r="D54" s="17">
        <v>98061475185</v>
      </c>
      <c r="E54" s="17">
        <v>112328433608</v>
      </c>
    </row>
    <row r="55" spans="1:5" ht="15">
      <c r="A55" s="13" t="s">
        <v>239</v>
      </c>
      <c r="B55" s="11">
        <v>240</v>
      </c>
      <c r="C55" s="14" t="s">
        <v>240</v>
      </c>
      <c r="D55" s="17"/>
      <c r="E55" s="17">
        <f>E56-E57</f>
        <v>0</v>
      </c>
    </row>
    <row r="56" spans="1:5" ht="15">
      <c r="A56" s="12" t="s">
        <v>241</v>
      </c>
      <c r="B56" s="14">
        <v>241</v>
      </c>
      <c r="C56" s="14"/>
      <c r="D56" s="17"/>
      <c r="E56" s="17"/>
    </row>
    <row r="57" spans="1:5" ht="15">
      <c r="A57" s="12" t="s">
        <v>242</v>
      </c>
      <c r="B57" s="14">
        <v>242</v>
      </c>
      <c r="C57" s="14"/>
      <c r="D57" s="17"/>
      <c r="E57" s="17"/>
    </row>
    <row r="58" spans="1:5" ht="15">
      <c r="A58" s="13" t="s">
        <v>243</v>
      </c>
      <c r="B58" s="11">
        <v>250</v>
      </c>
      <c r="C58" s="14"/>
      <c r="D58" s="16">
        <f>SUM(D59:D62)</f>
        <v>0</v>
      </c>
      <c r="E58" s="16">
        <f>SUM(E59:E62)</f>
        <v>0</v>
      </c>
    </row>
    <row r="59" spans="1:5" ht="15">
      <c r="A59" s="12" t="s">
        <v>244</v>
      </c>
      <c r="B59" s="14">
        <v>251</v>
      </c>
      <c r="C59" s="14"/>
      <c r="D59" s="17"/>
      <c r="E59" s="17"/>
    </row>
    <row r="60" spans="1:5" ht="15">
      <c r="A60" s="12" t="s">
        <v>245</v>
      </c>
      <c r="B60" s="14">
        <v>252</v>
      </c>
      <c r="C60" s="14"/>
      <c r="D60" s="17"/>
      <c r="E60" s="17"/>
    </row>
    <row r="61" spans="1:5" ht="15">
      <c r="A61" s="12" t="s">
        <v>246</v>
      </c>
      <c r="B61" s="14">
        <v>258</v>
      </c>
      <c r="C61" s="14" t="s">
        <v>247</v>
      </c>
      <c r="D61" s="17"/>
      <c r="E61" s="17"/>
    </row>
    <row r="62" spans="1:5" ht="15">
      <c r="A62" s="12" t="s">
        <v>248</v>
      </c>
      <c r="B62" s="14">
        <v>259</v>
      </c>
      <c r="C62" s="14"/>
      <c r="D62" s="17"/>
      <c r="E62" s="17"/>
    </row>
    <row r="63" spans="1:5" ht="15">
      <c r="A63" s="13" t="s">
        <v>249</v>
      </c>
      <c r="B63" s="11">
        <v>260</v>
      </c>
      <c r="C63" s="14"/>
      <c r="D63" s="16">
        <f>SUM(D64:D66)</f>
        <v>108640520</v>
      </c>
      <c r="E63" s="16">
        <f>SUM(E64:E66)</f>
        <v>132661837</v>
      </c>
    </row>
    <row r="64" spans="1:5" ht="15">
      <c r="A64" s="12" t="s">
        <v>250</v>
      </c>
      <c r="B64" s="14">
        <v>261</v>
      </c>
      <c r="C64" s="14" t="s">
        <v>251</v>
      </c>
      <c r="D64" s="17">
        <v>83240520</v>
      </c>
      <c r="E64" s="17">
        <v>121007206</v>
      </c>
    </row>
    <row r="65" spans="1:5" ht="15">
      <c r="A65" s="12" t="s">
        <v>252</v>
      </c>
      <c r="B65" s="14">
        <v>262</v>
      </c>
      <c r="C65" s="14" t="s">
        <v>253</v>
      </c>
      <c r="D65" s="17"/>
      <c r="E65" s="17">
        <v>11654631</v>
      </c>
    </row>
    <row r="66" spans="1:5" ht="15">
      <c r="A66" s="12" t="s">
        <v>254</v>
      </c>
      <c r="B66" s="14">
        <v>268</v>
      </c>
      <c r="C66" s="14"/>
      <c r="D66" s="17">
        <v>25400000</v>
      </c>
      <c r="E66" s="17"/>
    </row>
    <row r="67" spans="1:5" ht="15">
      <c r="A67" s="11" t="s">
        <v>255</v>
      </c>
      <c r="B67" s="11">
        <v>270</v>
      </c>
      <c r="C67" s="14"/>
      <c r="D67" s="15">
        <f>D15+D37</f>
        <v>204526736575</v>
      </c>
      <c r="E67" s="15">
        <f>E15+E37</f>
        <v>299482813321</v>
      </c>
    </row>
    <row r="68" spans="1:5" ht="15">
      <c r="A68" s="11"/>
      <c r="B68" s="11"/>
      <c r="C68" s="14"/>
      <c r="D68" s="17"/>
      <c r="E68" s="17"/>
    </row>
    <row r="69" spans="1:5" ht="15">
      <c r="A69" s="21" t="s">
        <v>256</v>
      </c>
      <c r="B69" s="35"/>
      <c r="C69" s="35"/>
      <c r="D69" s="54"/>
      <c r="E69" s="54"/>
    </row>
    <row r="70" spans="1:5" ht="15">
      <c r="A70" s="129" t="s">
        <v>257</v>
      </c>
      <c r="B70" s="155">
        <v>300</v>
      </c>
      <c r="C70" s="52"/>
      <c r="D70" s="142">
        <f>D71+D83</f>
        <v>45353095520</v>
      </c>
      <c r="E70" s="142">
        <f>E71+E83</f>
        <v>138929965384</v>
      </c>
    </row>
    <row r="71" spans="1:5" ht="15">
      <c r="A71" s="13" t="s">
        <v>258</v>
      </c>
      <c r="B71" s="11">
        <v>310</v>
      </c>
      <c r="C71" s="14"/>
      <c r="D71" s="16">
        <f>SUM(D72:D82)</f>
        <v>45352630783</v>
      </c>
      <c r="E71" s="16">
        <f>SUM(E72:E82)</f>
        <v>138929965384</v>
      </c>
    </row>
    <row r="72" spans="1:5" ht="15">
      <c r="A72" s="12" t="s">
        <v>259</v>
      </c>
      <c r="B72" s="14">
        <v>311</v>
      </c>
      <c r="C72" s="14" t="s">
        <v>260</v>
      </c>
      <c r="D72" s="17">
        <v>37847291509</v>
      </c>
      <c r="E72" s="17">
        <v>121111824658</v>
      </c>
    </row>
    <row r="73" spans="1:5" ht="15">
      <c r="A73" s="12" t="s">
        <v>261</v>
      </c>
      <c r="B73" s="14">
        <v>312</v>
      </c>
      <c r="C73" s="14"/>
      <c r="D73" s="17">
        <v>277081844</v>
      </c>
      <c r="E73" s="17">
        <v>226264554</v>
      </c>
    </row>
    <row r="74" spans="1:5" ht="15">
      <c r="A74" s="12" t="s">
        <v>262</v>
      </c>
      <c r="B74" s="14">
        <v>313</v>
      </c>
      <c r="C74" s="14"/>
      <c r="D74" s="17">
        <v>6360000</v>
      </c>
      <c r="E74" s="17">
        <v>3368665734</v>
      </c>
    </row>
    <row r="75" spans="1:5" ht="15">
      <c r="A75" s="12" t="s">
        <v>263</v>
      </c>
      <c r="B75" s="14">
        <v>314</v>
      </c>
      <c r="C75" s="14" t="s">
        <v>264</v>
      </c>
      <c r="D75" s="17">
        <v>1865740728</v>
      </c>
      <c r="E75" s="17">
        <v>3181051196</v>
      </c>
    </row>
    <row r="76" spans="1:5" ht="15">
      <c r="A76" s="12" t="s">
        <v>265</v>
      </c>
      <c r="B76" s="14">
        <v>315</v>
      </c>
      <c r="C76" s="14"/>
      <c r="D76" s="17">
        <v>975775000</v>
      </c>
      <c r="E76" s="17">
        <v>1600000000</v>
      </c>
    </row>
    <row r="77" spans="1:5" ht="15">
      <c r="A77" s="12" t="s">
        <v>266</v>
      </c>
      <c r="B77" s="14">
        <v>316</v>
      </c>
      <c r="C77" s="14" t="s">
        <v>267</v>
      </c>
      <c r="D77" s="17">
        <v>52017540</v>
      </c>
      <c r="E77" s="17">
        <v>219809861</v>
      </c>
    </row>
    <row r="78" spans="1:5" ht="15">
      <c r="A78" s="12" t="s">
        <v>268</v>
      </c>
      <c r="B78" s="14">
        <v>317</v>
      </c>
      <c r="C78" s="14"/>
      <c r="D78" s="17"/>
      <c r="E78" s="17"/>
    </row>
    <row r="79" spans="1:5" ht="15">
      <c r="A79" s="12" t="s">
        <v>269</v>
      </c>
      <c r="B79" s="14">
        <v>318</v>
      </c>
      <c r="C79" s="14"/>
      <c r="D79" s="17"/>
      <c r="E79" s="17"/>
    </row>
    <row r="80" spans="1:5" ht="15">
      <c r="A80" s="12" t="s">
        <v>270</v>
      </c>
      <c r="B80" s="14">
        <v>319</v>
      </c>
      <c r="C80" s="14" t="s">
        <v>271</v>
      </c>
      <c r="D80" s="17">
        <v>4078496362</v>
      </c>
      <c r="E80" s="17">
        <v>8979659886</v>
      </c>
    </row>
    <row r="81" spans="1:5" ht="15">
      <c r="A81" s="12" t="s">
        <v>272</v>
      </c>
      <c r="B81" s="14">
        <v>320</v>
      </c>
      <c r="C81" s="14"/>
      <c r="D81" s="17"/>
      <c r="E81" s="17"/>
    </row>
    <row r="82" spans="1:5" ht="15">
      <c r="A82" s="12" t="s">
        <v>273</v>
      </c>
      <c r="B82" s="14">
        <v>323</v>
      </c>
      <c r="C82" s="14"/>
      <c r="D82" s="17">
        <v>249867800</v>
      </c>
      <c r="E82" s="17">
        <v>242689495</v>
      </c>
    </row>
    <row r="83" spans="1:5" ht="15">
      <c r="A83" s="12" t="s">
        <v>274</v>
      </c>
      <c r="B83" s="11">
        <v>330</v>
      </c>
      <c r="C83" s="14"/>
      <c r="D83" s="16">
        <f>SUM(D84:D92)</f>
        <v>464737</v>
      </c>
      <c r="E83" s="16">
        <f>SUM(E84:E92)</f>
        <v>0</v>
      </c>
    </row>
    <row r="84" spans="1:5" ht="15">
      <c r="A84" s="12" t="s">
        <v>275</v>
      </c>
      <c r="B84" s="14">
        <v>331</v>
      </c>
      <c r="C84" s="14"/>
      <c r="D84" s="17"/>
      <c r="E84" s="17"/>
    </row>
    <row r="85" spans="1:5" ht="15">
      <c r="A85" s="12" t="s">
        <v>276</v>
      </c>
      <c r="B85" s="14">
        <v>332</v>
      </c>
      <c r="C85" s="14" t="s">
        <v>277</v>
      </c>
      <c r="D85" s="17"/>
      <c r="E85" s="17"/>
    </row>
    <row r="86" spans="1:5" ht="15">
      <c r="A86" s="12" t="s">
        <v>278</v>
      </c>
      <c r="B86" s="14">
        <v>333</v>
      </c>
      <c r="C86" s="14"/>
      <c r="D86" s="17"/>
      <c r="E86" s="17"/>
    </row>
    <row r="87" spans="1:5" ht="15">
      <c r="A87" s="12" t="s">
        <v>279</v>
      </c>
      <c r="B87" s="14">
        <v>334</v>
      </c>
      <c r="C87" s="14" t="s">
        <v>280</v>
      </c>
      <c r="D87" s="17"/>
      <c r="E87" s="17"/>
    </row>
    <row r="88" spans="1:5" ht="15">
      <c r="A88" s="12" t="s">
        <v>281</v>
      </c>
      <c r="B88" s="14">
        <v>335</v>
      </c>
      <c r="C88" s="14" t="s">
        <v>253</v>
      </c>
      <c r="D88" s="17">
        <v>464737</v>
      </c>
      <c r="E88" s="17"/>
    </row>
    <row r="89" spans="1:5" ht="15">
      <c r="A89" s="12" t="s">
        <v>282</v>
      </c>
      <c r="B89" s="14">
        <v>336</v>
      </c>
      <c r="C89" s="14"/>
      <c r="D89" s="17"/>
      <c r="E89" s="17"/>
    </row>
    <row r="90" spans="1:5" ht="15">
      <c r="A90" s="12" t="s">
        <v>283</v>
      </c>
      <c r="B90" s="14">
        <v>337</v>
      </c>
      <c r="C90" s="14"/>
      <c r="D90" s="17"/>
      <c r="E90" s="17"/>
    </row>
    <row r="91" spans="1:5" ht="15">
      <c r="A91" s="12" t="s">
        <v>284</v>
      </c>
      <c r="B91" s="14">
        <v>338</v>
      </c>
      <c r="C91" s="14"/>
      <c r="D91" s="17"/>
      <c r="E91" s="17"/>
    </row>
    <row r="92" spans="1:5" ht="15">
      <c r="A92" s="12" t="s">
        <v>285</v>
      </c>
      <c r="B92" s="14">
        <v>339</v>
      </c>
      <c r="C92" s="14"/>
      <c r="D92" s="17"/>
      <c r="E92" s="17"/>
    </row>
    <row r="93" spans="1:5" ht="15">
      <c r="A93" s="13" t="s">
        <v>286</v>
      </c>
      <c r="B93" s="11">
        <v>400</v>
      </c>
      <c r="C93" s="14"/>
      <c r="D93" s="15">
        <f>D94+D107</f>
        <v>159173641055</v>
      </c>
      <c r="E93" s="15">
        <f>E94+E107</f>
        <v>160552847937</v>
      </c>
    </row>
    <row r="94" spans="1:5" ht="15">
      <c r="A94" s="13" t="s">
        <v>287</v>
      </c>
      <c r="B94" s="11">
        <v>410</v>
      </c>
      <c r="C94" s="14" t="s">
        <v>288</v>
      </c>
      <c r="D94" s="16">
        <f>SUM(D95:D106)</f>
        <v>159173641055</v>
      </c>
      <c r="E94" s="16">
        <f>SUM(E95:E106)</f>
        <v>160552847937</v>
      </c>
    </row>
    <row r="95" spans="1:5" ht="15">
      <c r="A95" s="12" t="s">
        <v>289</v>
      </c>
      <c r="B95" s="14">
        <v>411</v>
      </c>
      <c r="C95" s="14"/>
      <c r="D95" s="17">
        <v>82146920000</v>
      </c>
      <c r="E95" s="17">
        <v>82146920000</v>
      </c>
    </row>
    <row r="96" spans="1:5" ht="15">
      <c r="A96" s="12" t="s">
        <v>290</v>
      </c>
      <c r="B96" s="14">
        <v>412</v>
      </c>
      <c r="C96" s="14"/>
      <c r="D96" s="17">
        <v>32390192180</v>
      </c>
      <c r="E96" s="17">
        <v>32390192180</v>
      </c>
    </row>
    <row r="97" spans="1:5" ht="15">
      <c r="A97" s="12" t="s">
        <v>291</v>
      </c>
      <c r="B97" s="14">
        <v>413</v>
      </c>
      <c r="C97" s="14"/>
      <c r="D97" s="17"/>
      <c r="E97" s="17"/>
    </row>
    <row r="98" spans="1:5" ht="15">
      <c r="A98" s="12" t="s">
        <v>292</v>
      </c>
      <c r="B98" s="14">
        <v>414</v>
      </c>
      <c r="C98" s="14"/>
      <c r="D98" s="17">
        <v>-6465116864</v>
      </c>
      <c r="E98" s="17">
        <v>-6465116864</v>
      </c>
    </row>
    <row r="99" spans="1:5" ht="15">
      <c r="A99" s="12" t="s">
        <v>293</v>
      </c>
      <c r="B99" s="14">
        <v>415</v>
      </c>
      <c r="C99" s="14"/>
      <c r="D99" s="17"/>
      <c r="E99" s="17"/>
    </row>
    <row r="100" spans="1:5" ht="15">
      <c r="A100" s="12" t="s">
        <v>294</v>
      </c>
      <c r="B100" s="14">
        <v>416</v>
      </c>
      <c r="C100" s="14"/>
      <c r="D100" s="17"/>
      <c r="E100" s="17"/>
    </row>
    <row r="101" spans="1:5" ht="15">
      <c r="A101" s="12" t="s">
        <v>295</v>
      </c>
      <c r="B101" s="14">
        <v>417</v>
      </c>
      <c r="C101" s="14"/>
      <c r="D101" s="17">
        <v>24818670211</v>
      </c>
      <c r="E101" s="17">
        <v>21935221233</v>
      </c>
    </row>
    <row r="102" spans="1:5" ht="15">
      <c r="A102" s="35" t="s">
        <v>296</v>
      </c>
      <c r="B102" s="22">
        <v>418</v>
      </c>
      <c r="C102" s="22"/>
      <c r="D102" s="54">
        <v>10395235374</v>
      </c>
      <c r="E102" s="54">
        <v>8949013714</v>
      </c>
    </row>
    <row r="103" spans="1:5" ht="15">
      <c r="A103" s="27" t="s">
        <v>297</v>
      </c>
      <c r="B103" s="52">
        <v>419</v>
      </c>
      <c r="C103" s="52"/>
      <c r="D103" s="53"/>
      <c r="E103" s="53"/>
    </row>
    <row r="104" spans="1:5" ht="15">
      <c r="A104" s="12" t="s">
        <v>298</v>
      </c>
      <c r="B104" s="14">
        <v>420</v>
      </c>
      <c r="C104" s="14"/>
      <c r="D104" s="213">
        <v>6894898070</v>
      </c>
      <c r="E104" s="17">
        <v>12603775590</v>
      </c>
    </row>
    <row r="105" spans="1:5" ht="15">
      <c r="A105" s="12" t="s">
        <v>299</v>
      </c>
      <c r="B105" s="14">
        <v>421</v>
      </c>
      <c r="C105" s="14"/>
      <c r="D105" s="17">
        <v>8992842084</v>
      </c>
      <c r="E105" s="17">
        <v>8992842084</v>
      </c>
    </row>
    <row r="106" spans="1:5" ht="15">
      <c r="A106" s="12" t="s">
        <v>300</v>
      </c>
      <c r="B106" s="14">
        <v>422</v>
      </c>
      <c r="C106" s="14"/>
      <c r="D106" s="17"/>
      <c r="E106" s="17"/>
    </row>
    <row r="107" spans="1:5" ht="15">
      <c r="A107" s="13" t="s">
        <v>301</v>
      </c>
      <c r="B107" s="11">
        <v>430</v>
      </c>
      <c r="C107" s="14"/>
      <c r="D107" s="16">
        <f>SUM(D108:D109)</f>
        <v>0</v>
      </c>
      <c r="E107" s="16">
        <f>SUM(E108:E109)</f>
        <v>0</v>
      </c>
    </row>
    <row r="108" spans="1:5" ht="15">
      <c r="A108" s="12" t="s">
        <v>302</v>
      </c>
      <c r="B108" s="14">
        <v>432</v>
      </c>
      <c r="C108" s="14"/>
      <c r="D108" s="17"/>
      <c r="E108" s="17"/>
    </row>
    <row r="109" spans="1:5" ht="15">
      <c r="A109" s="12" t="s">
        <v>303</v>
      </c>
      <c r="B109" s="14">
        <v>433</v>
      </c>
      <c r="C109" s="14"/>
      <c r="D109" s="17"/>
      <c r="E109" s="17"/>
    </row>
    <row r="110" spans="1:5" ht="15">
      <c r="A110" s="18"/>
      <c r="B110" s="19"/>
      <c r="C110" s="19"/>
      <c r="D110" s="20"/>
      <c r="E110" s="20"/>
    </row>
    <row r="111" spans="1:5" ht="15">
      <c r="A111" s="21" t="s">
        <v>304</v>
      </c>
      <c r="B111" s="21">
        <v>440</v>
      </c>
      <c r="C111" s="22"/>
      <c r="D111" s="23">
        <f>D70+D93</f>
        <v>204526736575</v>
      </c>
      <c r="E111" s="23">
        <f>E70+E93</f>
        <v>299482813321</v>
      </c>
    </row>
    <row r="112" spans="1:5" ht="15">
      <c r="A112" s="24"/>
    </row>
    <row r="113" spans="1:5" ht="15">
      <c r="A113" s="24"/>
      <c r="D113" s="25"/>
    </row>
    <row r="114" spans="1:5" ht="15">
      <c r="A114" s="24"/>
    </row>
    <row r="115" spans="1:5" ht="15.75">
      <c r="A115" s="233" t="s">
        <v>305</v>
      </c>
      <c r="B115" s="233"/>
      <c r="C115" s="233"/>
      <c r="D115" s="233"/>
      <c r="E115" s="233"/>
    </row>
    <row r="116" spans="1:5" ht="15">
      <c r="A116" s="24"/>
    </row>
    <row r="117" spans="1:5" ht="14.25">
      <c r="A117" s="26" t="s">
        <v>306</v>
      </c>
      <c r="B117" s="229" t="s">
        <v>307</v>
      </c>
      <c r="C117" s="230"/>
      <c r="D117" s="26" t="s">
        <v>308</v>
      </c>
      <c r="E117" s="26" t="s">
        <v>192</v>
      </c>
    </row>
    <row r="118" spans="1:5" ht="15">
      <c r="A118" s="27" t="s">
        <v>309</v>
      </c>
      <c r="B118" s="28"/>
      <c r="C118" s="29"/>
      <c r="D118" s="30"/>
      <c r="E118" s="30"/>
    </row>
    <row r="119" spans="1:5" ht="15">
      <c r="A119" s="12" t="s">
        <v>310</v>
      </c>
      <c r="B119" s="31"/>
      <c r="C119" s="32"/>
      <c r="D119" s="33"/>
      <c r="E119" s="33"/>
    </row>
    <row r="120" spans="1:5" ht="15">
      <c r="A120" s="12" t="s">
        <v>311</v>
      </c>
      <c r="B120" s="31"/>
      <c r="C120" s="32"/>
      <c r="D120" s="33"/>
      <c r="E120" s="33"/>
    </row>
    <row r="121" spans="1:5" ht="15">
      <c r="A121" s="12" t="s">
        <v>312</v>
      </c>
      <c r="B121" s="31"/>
      <c r="C121" s="32"/>
      <c r="D121" s="17">
        <v>1462047048</v>
      </c>
      <c r="E121" s="17">
        <v>1360173690</v>
      </c>
    </row>
    <row r="122" spans="1:5" ht="15">
      <c r="A122" s="12" t="s">
        <v>313</v>
      </c>
      <c r="B122" s="31"/>
      <c r="C122" s="32"/>
      <c r="D122" s="33"/>
      <c r="E122" s="33"/>
    </row>
    <row r="123" spans="1:5" ht="15">
      <c r="A123" s="12" t="s">
        <v>314</v>
      </c>
      <c r="B123" s="31"/>
      <c r="C123" s="32"/>
      <c r="D123" s="214">
        <v>8576.56</v>
      </c>
      <c r="E123" s="34">
        <v>296074.31</v>
      </c>
    </row>
    <row r="124" spans="1:5" ht="15">
      <c r="A124" s="12" t="s">
        <v>315</v>
      </c>
      <c r="B124" s="31"/>
      <c r="C124" s="32"/>
      <c r="D124" s="214">
        <v>439.51</v>
      </c>
      <c r="E124" s="34">
        <v>450.07</v>
      </c>
    </row>
    <row r="125" spans="1:5" ht="15">
      <c r="A125" s="12" t="s">
        <v>316</v>
      </c>
      <c r="B125" s="31"/>
      <c r="C125" s="32"/>
      <c r="D125" s="33"/>
      <c r="E125" s="33"/>
    </row>
    <row r="126" spans="1:5" ht="15">
      <c r="A126" s="35"/>
      <c r="B126" s="36"/>
      <c r="C126" s="37"/>
      <c r="D126" s="38"/>
      <c r="E126" s="38"/>
    </row>
    <row r="127" spans="1:5" ht="15">
      <c r="A127" s="24"/>
    </row>
    <row r="128" spans="1:5" ht="15">
      <c r="A128" s="24"/>
      <c r="D128" s="24" t="s">
        <v>34</v>
      </c>
    </row>
    <row r="129" spans="1:4" ht="14.25">
      <c r="A129" s="39" t="s">
        <v>317</v>
      </c>
      <c r="D129" s="40" t="s">
        <v>318</v>
      </c>
    </row>
    <row r="130" spans="1:4" ht="15">
      <c r="A130" s="24"/>
    </row>
    <row r="131" spans="1:4" ht="15">
      <c r="A131" s="24"/>
    </row>
  </sheetData>
  <mergeCells count="5">
    <mergeCell ref="B117:C117"/>
    <mergeCell ref="A6:E6"/>
    <mergeCell ref="A7:E7"/>
    <mergeCell ref="A8:E8"/>
    <mergeCell ref="A115:E115"/>
  </mergeCells>
  <phoneticPr fontId="0" type="noConversion"/>
  <pageMargins left="0.75" right="0" top="0.25" bottom="0.75" header="0.5" footer="0.5"/>
  <pageSetup paperSize="9" orientation="landscape" horizontalDpi="4294967293" verticalDpi="0"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dimension ref="A1:I175"/>
  <sheetViews>
    <sheetView topLeftCell="B13" workbookViewId="0">
      <selection activeCell="F29" sqref="F29"/>
    </sheetView>
  </sheetViews>
  <sheetFormatPr defaultRowHeight="12.75"/>
  <cols>
    <col min="1" max="1" width="47.42578125" style="2" customWidth="1"/>
    <col min="2" max="2" width="7.28515625" style="2" customWidth="1"/>
    <col min="3" max="3" width="9.140625" style="2"/>
    <col min="4" max="7" width="18.7109375" style="2" customWidth="1"/>
    <col min="8" max="8" width="9.140625" style="2"/>
    <col min="9" max="9" width="20.28515625" style="2" customWidth="1"/>
    <col min="10" max="16384" width="9.140625" style="2"/>
  </cols>
  <sheetData>
    <row r="1" spans="1:7">
      <c r="A1" s="1" t="s">
        <v>179</v>
      </c>
      <c r="F1" s="1" t="s">
        <v>319</v>
      </c>
    </row>
    <row r="2" spans="1:7">
      <c r="A2" s="1" t="s">
        <v>181</v>
      </c>
      <c r="F2" s="2" t="s">
        <v>182</v>
      </c>
    </row>
    <row r="3" spans="1:7">
      <c r="A3" s="1" t="s">
        <v>320</v>
      </c>
      <c r="F3" s="2" t="s">
        <v>321</v>
      </c>
    </row>
    <row r="4" spans="1:7" ht="18.75">
      <c r="A4" s="231" t="s">
        <v>322</v>
      </c>
      <c r="B4" s="231"/>
      <c r="C4" s="231"/>
      <c r="D4" s="231"/>
      <c r="E4" s="231"/>
      <c r="F4" s="231"/>
      <c r="G4" s="231"/>
    </row>
    <row r="5" spans="1:7" ht="15.75">
      <c r="A5" s="237" t="s">
        <v>41</v>
      </c>
      <c r="B5" s="237"/>
      <c r="C5" s="237"/>
      <c r="D5" s="237"/>
      <c r="E5" s="237"/>
      <c r="F5" s="237"/>
      <c r="G5" s="237"/>
    </row>
    <row r="6" spans="1:7">
      <c r="F6" s="4" t="s">
        <v>186</v>
      </c>
    </row>
    <row r="7" spans="1:7" ht="15">
      <c r="A7" s="41"/>
      <c r="B7" s="42" t="s">
        <v>323</v>
      </c>
      <c r="C7" s="42" t="s">
        <v>187</v>
      </c>
      <c r="D7" s="238" t="s">
        <v>42</v>
      </c>
      <c r="E7" s="239"/>
      <c r="F7" s="238" t="s">
        <v>324</v>
      </c>
      <c r="G7" s="239"/>
    </row>
    <row r="8" spans="1:7" ht="15">
      <c r="A8" s="44" t="s">
        <v>306</v>
      </c>
      <c r="B8" s="45" t="s">
        <v>325</v>
      </c>
      <c r="C8" s="45" t="s">
        <v>190</v>
      </c>
      <c r="D8" s="46"/>
      <c r="E8" s="47"/>
      <c r="F8" s="234" t="s">
        <v>326</v>
      </c>
      <c r="G8" s="235"/>
    </row>
    <row r="9" spans="1:7" ht="15">
      <c r="A9" s="49"/>
      <c r="B9" s="50"/>
      <c r="C9" s="50"/>
      <c r="D9" s="51" t="s">
        <v>327</v>
      </c>
      <c r="E9" s="51" t="s">
        <v>328</v>
      </c>
      <c r="F9" s="51" t="s">
        <v>327</v>
      </c>
      <c r="G9" s="51" t="s">
        <v>328</v>
      </c>
    </row>
    <row r="10" spans="1:7" ht="15">
      <c r="A10" s="51">
        <v>1</v>
      </c>
      <c r="B10" s="51">
        <v>2</v>
      </c>
      <c r="C10" s="51">
        <v>3</v>
      </c>
      <c r="D10" s="51">
        <v>4</v>
      </c>
      <c r="E10" s="51">
        <v>5</v>
      </c>
      <c r="F10" s="51">
        <v>6</v>
      </c>
      <c r="G10" s="51">
        <v>7</v>
      </c>
    </row>
    <row r="11" spans="1:7" ht="15">
      <c r="A11" s="27" t="s">
        <v>329</v>
      </c>
      <c r="B11" s="52">
        <v>1</v>
      </c>
      <c r="C11" s="52" t="s">
        <v>330</v>
      </c>
      <c r="D11" s="199">
        <v>32931104215</v>
      </c>
      <c r="E11" s="215">
        <v>102802096218</v>
      </c>
      <c r="F11" s="199">
        <v>259842636471</v>
      </c>
      <c r="G11" s="215">
        <v>512397790578</v>
      </c>
    </row>
    <row r="12" spans="1:7" ht="15">
      <c r="A12" s="12" t="s">
        <v>331</v>
      </c>
      <c r="B12" s="14">
        <v>2</v>
      </c>
      <c r="C12" s="14"/>
      <c r="D12" s="17"/>
      <c r="E12" s="216"/>
      <c r="F12" s="17"/>
      <c r="G12" s="216"/>
    </row>
    <row r="13" spans="1:7" ht="15">
      <c r="A13" s="12" t="s">
        <v>332</v>
      </c>
      <c r="B13" s="14">
        <v>10</v>
      </c>
      <c r="C13" s="14"/>
      <c r="D13" s="17">
        <f>D11-D12</f>
        <v>32931104215</v>
      </c>
      <c r="E13" s="216">
        <f>E11-E12</f>
        <v>102802096218</v>
      </c>
      <c r="F13" s="17">
        <f>F11-F12</f>
        <v>259842636471</v>
      </c>
      <c r="G13" s="216">
        <f>G11-G12</f>
        <v>512397790578</v>
      </c>
    </row>
    <row r="14" spans="1:7" ht="15">
      <c r="A14" s="12" t="s">
        <v>333</v>
      </c>
      <c r="B14" s="14"/>
      <c r="C14" s="14"/>
      <c r="D14" s="17"/>
      <c r="E14" s="216"/>
      <c r="F14" s="17"/>
      <c r="G14" s="216"/>
    </row>
    <row r="15" spans="1:7" ht="15">
      <c r="A15" s="12" t="s">
        <v>334</v>
      </c>
      <c r="B15" s="14">
        <v>11</v>
      </c>
      <c r="C15" s="14" t="s">
        <v>335</v>
      </c>
      <c r="D15" s="17">
        <v>23904022550</v>
      </c>
      <c r="E15" s="216">
        <v>96414988086</v>
      </c>
      <c r="F15" s="17">
        <v>225771088368</v>
      </c>
      <c r="G15" s="216">
        <v>482495867458</v>
      </c>
    </row>
    <row r="16" spans="1:7" ht="15">
      <c r="A16" s="12" t="s">
        <v>336</v>
      </c>
      <c r="B16" s="14">
        <v>20</v>
      </c>
      <c r="C16" s="14"/>
      <c r="D16" s="17">
        <f>D13-D15</f>
        <v>9027081665</v>
      </c>
      <c r="E16" s="216">
        <f>E13-E15</f>
        <v>6387108132</v>
      </c>
      <c r="F16" s="17">
        <f>F13-F15</f>
        <v>34071548103</v>
      </c>
      <c r="G16" s="216">
        <f>G13-G15</f>
        <v>29901923120</v>
      </c>
    </row>
    <row r="17" spans="1:9" ht="15">
      <c r="A17" s="12" t="s">
        <v>337</v>
      </c>
      <c r="B17" s="14"/>
      <c r="C17" s="14"/>
      <c r="D17" s="17"/>
      <c r="E17" s="216"/>
      <c r="F17" s="17"/>
      <c r="G17" s="216"/>
    </row>
    <row r="18" spans="1:9" ht="15">
      <c r="A18" s="12" t="s">
        <v>338</v>
      </c>
      <c r="B18" s="14">
        <v>21</v>
      </c>
      <c r="C18" s="14" t="s">
        <v>339</v>
      </c>
      <c r="D18" s="17">
        <v>1160582077</v>
      </c>
      <c r="E18" s="216">
        <v>4923811103</v>
      </c>
      <c r="F18" s="17">
        <v>11237648017</v>
      </c>
      <c r="G18" s="216">
        <v>19046123737</v>
      </c>
    </row>
    <row r="19" spans="1:9" ht="15">
      <c r="A19" s="12" t="s">
        <v>340</v>
      </c>
      <c r="B19" s="14">
        <v>22</v>
      </c>
      <c r="C19" s="14" t="s">
        <v>341</v>
      </c>
      <c r="D19" s="198">
        <v>575370079</v>
      </c>
      <c r="E19" s="216">
        <v>1439287445</v>
      </c>
      <c r="F19" s="198">
        <v>4318930353</v>
      </c>
      <c r="G19" s="216">
        <v>4940663131</v>
      </c>
    </row>
    <row r="20" spans="1:9" ht="15">
      <c r="A20" s="12" t="s">
        <v>342</v>
      </c>
      <c r="B20" s="14">
        <v>23</v>
      </c>
      <c r="C20" s="14"/>
      <c r="D20" s="219">
        <v>573635300</v>
      </c>
      <c r="E20" s="220">
        <v>1477554111</v>
      </c>
      <c r="F20" s="219">
        <v>4809793028</v>
      </c>
      <c r="G20" s="220">
        <v>4407539512</v>
      </c>
    </row>
    <row r="21" spans="1:9" ht="15">
      <c r="A21" s="12" t="s">
        <v>343</v>
      </c>
      <c r="B21" s="14">
        <v>24</v>
      </c>
      <c r="C21" s="14"/>
      <c r="D21" s="198">
        <v>3805509191</v>
      </c>
      <c r="E21" s="216">
        <v>3776690109</v>
      </c>
      <c r="F21" s="198">
        <v>17792063737</v>
      </c>
      <c r="G21" s="216">
        <v>12443251605</v>
      </c>
    </row>
    <row r="22" spans="1:9" ht="15">
      <c r="A22" s="12" t="s">
        <v>344</v>
      </c>
      <c r="B22" s="14">
        <v>25</v>
      </c>
      <c r="C22" s="14"/>
      <c r="D22" s="198">
        <v>1728507147</v>
      </c>
      <c r="E22" s="216">
        <v>4288453499</v>
      </c>
      <c r="F22" s="198">
        <v>5347630913</v>
      </c>
      <c r="G22" s="216">
        <v>8286138287</v>
      </c>
    </row>
    <row r="23" spans="1:9" ht="15">
      <c r="A23" s="12" t="s">
        <v>345</v>
      </c>
      <c r="B23" s="14">
        <v>30</v>
      </c>
      <c r="C23" s="14"/>
      <c r="D23" s="17">
        <f>D16+D18-D19-D21-D22</f>
        <v>4078277325</v>
      </c>
      <c r="E23" s="216">
        <f>E16+E18-E19-E21-E22</f>
        <v>1806488182</v>
      </c>
      <c r="F23" s="17">
        <f>F16+F18-F19-F21-F22</f>
        <v>17850571117</v>
      </c>
      <c r="G23" s="216">
        <f>G16+G18-G19-G21-G22</f>
        <v>23277993834</v>
      </c>
    </row>
    <row r="24" spans="1:9" ht="15">
      <c r="A24" s="12" t="s">
        <v>346</v>
      </c>
      <c r="B24" s="14"/>
      <c r="C24" s="14"/>
      <c r="D24" s="17"/>
      <c r="E24" s="216"/>
      <c r="F24" s="17"/>
      <c r="G24" s="216"/>
    </row>
    <row r="25" spans="1:9" ht="15">
      <c r="A25" s="12" t="s">
        <v>347</v>
      </c>
      <c r="B25" s="14">
        <v>31</v>
      </c>
      <c r="C25" s="14"/>
      <c r="D25" s="17">
        <v>97785044</v>
      </c>
      <c r="E25" s="216">
        <v>2116286903</v>
      </c>
      <c r="F25" s="17">
        <v>347831309</v>
      </c>
      <c r="G25" s="216">
        <v>2417632368</v>
      </c>
    </row>
    <row r="26" spans="1:9" ht="15">
      <c r="A26" s="12" t="s">
        <v>348</v>
      </c>
      <c r="B26" s="14">
        <v>32</v>
      </c>
      <c r="C26" s="14"/>
      <c r="D26" s="17">
        <v>7977823</v>
      </c>
      <c r="E26" s="216">
        <v>43237538</v>
      </c>
      <c r="F26" s="17">
        <v>7989707</v>
      </c>
      <c r="G26" s="216">
        <v>43249364</v>
      </c>
    </row>
    <row r="27" spans="1:9" ht="15">
      <c r="A27" s="12" t="s">
        <v>349</v>
      </c>
      <c r="B27" s="14">
        <v>40</v>
      </c>
      <c r="C27" s="14"/>
      <c r="D27" s="17">
        <f>D25-D26</f>
        <v>89807221</v>
      </c>
      <c r="E27" s="216">
        <f>E25-E26</f>
        <v>2073049365</v>
      </c>
      <c r="F27" s="17">
        <f>F25-F26</f>
        <v>339841602</v>
      </c>
      <c r="G27" s="216">
        <f>G25-G26</f>
        <v>2374383004</v>
      </c>
    </row>
    <row r="28" spans="1:9" ht="15">
      <c r="A28" s="12" t="s">
        <v>350</v>
      </c>
      <c r="B28" s="14">
        <v>50</v>
      </c>
      <c r="C28" s="14"/>
      <c r="D28" s="15">
        <f>D23+D27</f>
        <v>4168084546</v>
      </c>
      <c r="E28" s="217">
        <f>E23+E27</f>
        <v>3879537547</v>
      </c>
      <c r="F28" s="15">
        <f>F23+F27</f>
        <v>18190412719</v>
      </c>
      <c r="G28" s="217">
        <f>G23+G27</f>
        <v>25652376838</v>
      </c>
      <c r="I28" s="217">
        <v>25652376838</v>
      </c>
    </row>
    <row r="29" spans="1:9" ht="15">
      <c r="A29" s="12" t="s">
        <v>351</v>
      </c>
      <c r="B29" s="14">
        <v>51</v>
      </c>
      <c r="C29" s="14" t="s">
        <v>20</v>
      </c>
      <c r="D29" s="17">
        <f>(D28+67500000+7976190-2112439)*22%+635752+920765737</f>
        <v>1854520114.3400002</v>
      </c>
      <c r="E29" s="216">
        <f>(E28+105000000+46618524+43125000)*25%+21221363</f>
        <v>1039791630.75</v>
      </c>
      <c r="F29" s="17">
        <f>(F28+187500000+7976190-2112439)*22%+635752+920765737</f>
        <v>4965832312.3999996</v>
      </c>
      <c r="G29" s="216">
        <v>6531189362</v>
      </c>
      <c r="I29" s="216">
        <f>((I28+292500000+46618524+43125000-14000)*25%)+22537771</f>
        <v>6531189361.5</v>
      </c>
    </row>
    <row r="30" spans="1:9" ht="15">
      <c r="A30" s="12" t="s">
        <v>352</v>
      </c>
      <c r="B30" s="14">
        <v>52</v>
      </c>
      <c r="C30" s="14" t="s">
        <v>20</v>
      </c>
      <c r="D30" s="17">
        <v>464737</v>
      </c>
      <c r="E30" s="216">
        <f>-(22537771+11654631)</f>
        <v>-34192402</v>
      </c>
      <c r="F30" s="17">
        <v>464737</v>
      </c>
      <c r="G30" s="216">
        <v>-34192402</v>
      </c>
      <c r="I30" s="216">
        <f>-(22537771+11654631)</f>
        <v>-34192402</v>
      </c>
    </row>
    <row r="31" spans="1:9" ht="15">
      <c r="A31" s="12" t="s">
        <v>353</v>
      </c>
      <c r="B31" s="14">
        <v>60</v>
      </c>
      <c r="C31" s="14"/>
      <c r="D31" s="17">
        <f>D28-D29-D30</f>
        <v>2313099694.6599998</v>
      </c>
      <c r="E31" s="216">
        <f>E28-E29-E30</f>
        <v>2873938318.25</v>
      </c>
      <c r="F31" s="17">
        <f>F28-F29-F30</f>
        <v>13224115669.6</v>
      </c>
      <c r="G31" s="216">
        <f>G28-G29-G30</f>
        <v>19155379878</v>
      </c>
      <c r="I31" s="216">
        <f>I28-I29-I30</f>
        <v>19155379878.5</v>
      </c>
    </row>
    <row r="32" spans="1:9" ht="15">
      <c r="A32" s="12" t="s">
        <v>354</v>
      </c>
      <c r="B32" s="14"/>
      <c r="C32" s="14"/>
      <c r="D32" s="17"/>
      <c r="E32" s="216"/>
      <c r="F32" s="17"/>
      <c r="G32" s="216"/>
    </row>
    <row r="33" spans="1:7" ht="15">
      <c r="A33" s="35" t="s">
        <v>355</v>
      </c>
      <c r="B33" s="22">
        <v>70</v>
      </c>
      <c r="C33" s="22"/>
      <c r="D33" s="54">
        <f>D31/(8214692-303170)</f>
        <v>292.3710121339484</v>
      </c>
      <c r="E33" s="218">
        <f>E31/(8214692-303170)</f>
        <v>363.25985293980096</v>
      </c>
      <c r="F33" s="54">
        <f>F31/(8214692-303170)</f>
        <v>1671.5008401164782</v>
      </c>
      <c r="G33" s="218">
        <f>G31/(8214692-303170)</f>
        <v>2421.2003553804184</v>
      </c>
    </row>
    <row r="34" spans="1:7" ht="9.75" customHeight="1">
      <c r="A34" s="131"/>
      <c r="B34" s="114"/>
      <c r="C34" s="114"/>
      <c r="D34" s="115"/>
      <c r="E34" s="115"/>
      <c r="F34" s="115"/>
      <c r="G34" s="115"/>
    </row>
    <row r="35" spans="1:7" ht="15">
      <c r="A35" s="24"/>
      <c r="B35" s="24"/>
      <c r="C35" s="24"/>
      <c r="D35" s="24"/>
      <c r="E35" s="55" t="s">
        <v>43</v>
      </c>
      <c r="F35" s="24"/>
      <c r="G35" s="24"/>
    </row>
    <row r="36" spans="1:7" ht="15">
      <c r="A36" s="39" t="s">
        <v>356</v>
      </c>
      <c r="B36" s="39" t="s">
        <v>357</v>
      </c>
      <c r="C36" s="24"/>
      <c r="D36" s="24"/>
      <c r="E36" s="236" t="s">
        <v>318</v>
      </c>
      <c r="F36" s="236"/>
      <c r="G36" s="24"/>
    </row>
    <row r="37" spans="1:7" ht="15">
      <c r="A37" s="39"/>
      <c r="B37" s="24"/>
      <c r="C37" s="24"/>
      <c r="D37" s="24"/>
      <c r="E37" s="24"/>
      <c r="F37" s="24"/>
      <c r="G37" s="24"/>
    </row>
    <row r="38" spans="1:7" ht="15">
      <c r="A38" s="24"/>
      <c r="B38" s="24"/>
      <c r="C38" s="24"/>
      <c r="D38" s="24"/>
      <c r="E38" s="24"/>
      <c r="F38" s="24"/>
      <c r="G38" s="24"/>
    </row>
    <row r="39" spans="1:7" ht="15">
      <c r="A39" s="24"/>
      <c r="B39" s="24"/>
      <c r="C39" s="24"/>
      <c r="D39" s="24"/>
      <c r="E39" s="24"/>
      <c r="F39" s="24"/>
      <c r="G39" s="24"/>
    </row>
    <row r="40" spans="1:7" ht="15">
      <c r="A40" s="24"/>
      <c r="B40" s="24"/>
      <c r="C40" s="24"/>
      <c r="D40" s="24"/>
      <c r="E40" s="24"/>
      <c r="F40" s="24"/>
      <c r="G40" s="24"/>
    </row>
    <row r="41" spans="1:7" ht="15">
      <c r="A41" s="24"/>
      <c r="B41" s="24"/>
      <c r="C41" s="24"/>
      <c r="D41" s="24"/>
      <c r="E41" s="24"/>
      <c r="F41" s="24"/>
      <c r="G41" s="24"/>
    </row>
    <row r="42" spans="1:7" ht="15">
      <c r="A42" s="24"/>
      <c r="B42" s="24"/>
      <c r="C42" s="24"/>
      <c r="D42" s="24"/>
      <c r="E42" s="24"/>
      <c r="F42" s="24"/>
      <c r="G42" s="24"/>
    </row>
    <row r="43" spans="1:7" ht="15">
      <c r="A43" s="24"/>
      <c r="B43" s="24"/>
      <c r="C43" s="24"/>
      <c r="D43" s="24"/>
      <c r="E43" s="24"/>
      <c r="F43" s="24"/>
      <c r="G43" s="24"/>
    </row>
    <row r="44" spans="1:7" ht="15">
      <c r="A44" s="24"/>
      <c r="B44" s="24"/>
      <c r="C44" s="24"/>
      <c r="D44" s="24"/>
      <c r="E44" s="24"/>
      <c r="F44" s="24"/>
      <c r="G44" s="24"/>
    </row>
    <row r="45" spans="1:7" ht="15">
      <c r="A45" s="24"/>
      <c r="B45" s="24"/>
      <c r="C45" s="24"/>
      <c r="D45" s="24"/>
      <c r="E45" s="24"/>
      <c r="F45" s="24"/>
      <c r="G45" s="24"/>
    </row>
    <row r="46" spans="1:7" ht="15">
      <c r="A46" s="24"/>
      <c r="B46" s="24"/>
      <c r="C46" s="24"/>
      <c r="D46" s="24"/>
      <c r="E46" s="24"/>
      <c r="F46" s="24"/>
      <c r="G46" s="24"/>
    </row>
    <row r="47" spans="1:7" ht="15">
      <c r="A47" s="24"/>
      <c r="B47" s="24"/>
      <c r="C47" s="24"/>
      <c r="D47" s="24"/>
      <c r="E47" s="24"/>
      <c r="F47" s="24"/>
      <c r="G47" s="24"/>
    </row>
    <row r="48" spans="1:7" ht="15">
      <c r="A48" s="24"/>
      <c r="B48" s="24"/>
      <c r="C48" s="24"/>
      <c r="D48" s="24"/>
      <c r="E48" s="24"/>
      <c r="F48" s="24"/>
      <c r="G48" s="24"/>
    </row>
    <row r="49" spans="1:7" ht="15">
      <c r="A49" s="24"/>
      <c r="B49" s="24"/>
      <c r="C49" s="24"/>
      <c r="D49" s="24"/>
      <c r="E49" s="24"/>
      <c r="F49" s="24"/>
      <c r="G49" s="24"/>
    </row>
    <row r="50" spans="1:7" ht="15">
      <c r="A50" s="24"/>
      <c r="B50" s="24"/>
      <c r="C50" s="24"/>
      <c r="D50" s="24"/>
      <c r="E50" s="24"/>
      <c r="F50" s="24"/>
      <c r="G50" s="24"/>
    </row>
    <row r="51" spans="1:7" ht="15">
      <c r="A51" s="24"/>
      <c r="B51" s="24"/>
      <c r="C51" s="24"/>
      <c r="D51" s="24"/>
      <c r="E51" s="24"/>
      <c r="F51" s="24"/>
      <c r="G51" s="24"/>
    </row>
    <row r="52" spans="1:7" ht="15">
      <c r="A52" s="24"/>
      <c r="B52" s="24"/>
      <c r="C52" s="24"/>
      <c r="D52" s="24"/>
      <c r="E52" s="24"/>
      <c r="F52" s="24"/>
      <c r="G52" s="24"/>
    </row>
    <row r="53" spans="1:7" ht="15">
      <c r="A53" s="24"/>
      <c r="B53" s="24"/>
      <c r="C53" s="24"/>
      <c r="D53" s="24"/>
      <c r="E53" s="24"/>
      <c r="F53" s="24"/>
      <c r="G53" s="24"/>
    </row>
    <row r="54" spans="1:7" ht="15">
      <c r="A54" s="24"/>
      <c r="B54" s="24"/>
      <c r="C54" s="24"/>
      <c r="D54" s="24"/>
      <c r="E54" s="24"/>
      <c r="F54" s="24"/>
      <c r="G54" s="24"/>
    </row>
    <row r="55" spans="1:7" ht="15">
      <c r="A55" s="24"/>
      <c r="B55" s="24"/>
      <c r="C55" s="24"/>
      <c r="D55" s="24"/>
      <c r="E55" s="24"/>
      <c r="F55" s="24"/>
      <c r="G55" s="24"/>
    </row>
    <row r="56" spans="1:7" ht="15">
      <c r="A56" s="24"/>
      <c r="B56" s="24"/>
      <c r="C56" s="24"/>
      <c r="D56" s="24"/>
      <c r="E56" s="24"/>
      <c r="F56" s="24"/>
      <c r="G56" s="24"/>
    </row>
    <row r="57" spans="1:7" ht="15">
      <c r="A57" s="24"/>
      <c r="B57" s="24"/>
      <c r="C57" s="24"/>
      <c r="D57" s="24"/>
      <c r="E57" s="24"/>
      <c r="F57" s="24"/>
      <c r="G57" s="24"/>
    </row>
    <row r="58" spans="1:7" ht="15">
      <c r="A58" s="24"/>
      <c r="B58" s="24"/>
      <c r="C58" s="24"/>
      <c r="D58" s="24"/>
      <c r="E58" s="24"/>
      <c r="F58" s="24"/>
      <c r="G58" s="24"/>
    </row>
    <row r="59" spans="1:7" ht="15">
      <c r="A59" s="24"/>
      <c r="B59" s="24"/>
      <c r="C59" s="24"/>
      <c r="D59" s="24"/>
      <c r="E59" s="24"/>
      <c r="F59" s="24"/>
      <c r="G59" s="24"/>
    </row>
    <row r="60" spans="1:7" ht="15">
      <c r="A60" s="24"/>
      <c r="B60" s="24"/>
      <c r="C60" s="24"/>
      <c r="D60" s="24"/>
      <c r="E60" s="24"/>
      <c r="F60" s="24"/>
      <c r="G60" s="24"/>
    </row>
    <row r="61" spans="1:7" ht="15">
      <c r="A61" s="24"/>
      <c r="B61" s="24"/>
      <c r="C61" s="24"/>
      <c r="D61" s="24"/>
      <c r="E61" s="24"/>
      <c r="F61" s="24"/>
      <c r="G61" s="24"/>
    </row>
    <row r="62" spans="1:7" ht="15">
      <c r="A62" s="24"/>
      <c r="B62" s="24"/>
      <c r="C62" s="24"/>
      <c r="D62" s="24"/>
      <c r="E62" s="24"/>
      <c r="F62" s="24"/>
      <c r="G62" s="24"/>
    </row>
    <row r="63" spans="1:7" ht="15">
      <c r="A63" s="24"/>
      <c r="B63" s="24"/>
      <c r="C63" s="24"/>
      <c r="D63" s="24"/>
      <c r="E63" s="24"/>
      <c r="F63" s="24"/>
      <c r="G63" s="24"/>
    </row>
    <row r="64" spans="1:7" ht="15">
      <c r="A64" s="24"/>
      <c r="B64" s="24"/>
      <c r="C64" s="24"/>
      <c r="D64" s="24"/>
      <c r="E64" s="24"/>
      <c r="F64" s="24"/>
      <c r="G64" s="24"/>
    </row>
    <row r="65" spans="1:7" ht="15">
      <c r="A65" s="24"/>
      <c r="B65" s="24"/>
      <c r="C65" s="24"/>
      <c r="D65" s="24"/>
      <c r="E65" s="24"/>
      <c r="F65" s="24"/>
      <c r="G65" s="24"/>
    </row>
    <row r="66" spans="1:7" ht="15">
      <c r="A66" s="24"/>
      <c r="B66" s="24"/>
      <c r="C66" s="24"/>
      <c r="D66" s="24"/>
      <c r="E66" s="24"/>
      <c r="F66" s="24"/>
      <c r="G66" s="24"/>
    </row>
    <row r="67" spans="1:7" ht="15">
      <c r="A67" s="24"/>
      <c r="B67" s="24"/>
      <c r="C67" s="24"/>
      <c r="D67" s="24"/>
      <c r="E67" s="24"/>
      <c r="F67" s="24"/>
      <c r="G67" s="24"/>
    </row>
    <row r="68" spans="1:7" ht="15">
      <c r="A68" s="24"/>
      <c r="B68" s="24"/>
      <c r="C68" s="24"/>
      <c r="D68" s="24"/>
      <c r="E68" s="24"/>
      <c r="F68" s="24"/>
      <c r="G68" s="24"/>
    </row>
    <row r="69" spans="1:7" ht="15">
      <c r="A69" s="24"/>
      <c r="B69" s="24"/>
      <c r="C69" s="24"/>
      <c r="D69" s="24"/>
      <c r="E69" s="24"/>
      <c r="F69" s="24"/>
      <c r="G69" s="24"/>
    </row>
    <row r="70" spans="1:7" ht="15">
      <c r="A70" s="24"/>
      <c r="B70" s="24"/>
      <c r="C70" s="24"/>
      <c r="D70" s="24"/>
      <c r="E70" s="24"/>
      <c r="F70" s="24"/>
      <c r="G70" s="24"/>
    </row>
    <row r="71" spans="1:7" ht="15">
      <c r="A71" s="24"/>
      <c r="B71" s="24"/>
      <c r="C71" s="24"/>
      <c r="D71" s="24"/>
      <c r="E71" s="24"/>
      <c r="F71" s="24"/>
      <c r="G71" s="24"/>
    </row>
    <row r="72" spans="1:7" ht="15">
      <c r="A72" s="24"/>
      <c r="B72" s="24"/>
      <c r="C72" s="24"/>
      <c r="D72" s="24"/>
      <c r="E72" s="24"/>
      <c r="F72" s="24"/>
      <c r="G72" s="24"/>
    </row>
    <row r="73" spans="1:7" ht="15">
      <c r="A73" s="24"/>
      <c r="B73" s="24"/>
      <c r="C73" s="24"/>
      <c r="D73" s="24"/>
      <c r="E73" s="24"/>
      <c r="F73" s="24"/>
      <c r="G73" s="24"/>
    </row>
    <row r="74" spans="1:7" ht="15">
      <c r="A74" s="24"/>
      <c r="B74" s="24"/>
      <c r="C74" s="24"/>
      <c r="D74" s="24"/>
      <c r="E74" s="24"/>
      <c r="F74" s="24"/>
      <c r="G74" s="24"/>
    </row>
    <row r="75" spans="1:7" ht="15">
      <c r="A75" s="24"/>
      <c r="B75" s="24"/>
      <c r="C75" s="24"/>
      <c r="D75" s="24"/>
      <c r="E75" s="24"/>
      <c r="F75" s="24"/>
      <c r="G75" s="24"/>
    </row>
    <row r="76" spans="1:7" ht="15">
      <c r="A76" s="24"/>
      <c r="B76" s="24"/>
      <c r="C76" s="24"/>
      <c r="D76" s="24"/>
      <c r="E76" s="24"/>
      <c r="F76" s="24"/>
      <c r="G76" s="24"/>
    </row>
    <row r="77" spans="1:7" ht="15">
      <c r="A77" s="24"/>
      <c r="B77" s="24"/>
      <c r="C77" s="24"/>
      <c r="D77" s="24"/>
      <c r="E77" s="24"/>
      <c r="F77" s="24"/>
      <c r="G77" s="24"/>
    </row>
    <row r="78" spans="1:7" ht="15">
      <c r="A78" s="24"/>
      <c r="B78" s="24"/>
      <c r="C78" s="24"/>
      <c r="D78" s="24"/>
      <c r="E78" s="24"/>
      <c r="F78" s="24"/>
      <c r="G78" s="24"/>
    </row>
    <row r="79" spans="1:7" ht="15">
      <c r="A79" s="24"/>
      <c r="B79" s="24"/>
      <c r="C79" s="24"/>
      <c r="D79" s="24"/>
      <c r="E79" s="24"/>
      <c r="F79" s="24"/>
      <c r="G79" s="24"/>
    </row>
    <row r="80" spans="1:7" ht="15">
      <c r="A80" s="24"/>
      <c r="B80" s="24"/>
      <c r="C80" s="24"/>
      <c r="D80" s="24"/>
      <c r="E80" s="24"/>
      <c r="F80" s="24"/>
      <c r="G80" s="24"/>
    </row>
    <row r="81" spans="1:7" ht="15">
      <c r="A81" s="24"/>
      <c r="B81" s="24"/>
      <c r="C81" s="24"/>
      <c r="D81" s="24"/>
      <c r="E81" s="24"/>
      <c r="F81" s="24"/>
      <c r="G81" s="24"/>
    </row>
    <row r="82" spans="1:7" ht="15">
      <c r="A82" s="24"/>
      <c r="B82" s="24"/>
      <c r="C82" s="24"/>
      <c r="D82" s="24"/>
      <c r="E82" s="24"/>
      <c r="F82" s="24"/>
      <c r="G82" s="24"/>
    </row>
    <row r="83" spans="1:7" ht="15">
      <c r="A83" s="24"/>
      <c r="B83" s="24"/>
      <c r="C83" s="24"/>
      <c r="D83" s="24"/>
      <c r="E83" s="24"/>
      <c r="F83" s="24"/>
      <c r="G83" s="24"/>
    </row>
    <row r="84" spans="1:7" ht="15">
      <c r="A84" s="24"/>
      <c r="B84" s="24"/>
      <c r="C84" s="24"/>
      <c r="D84" s="24"/>
      <c r="E84" s="24"/>
      <c r="F84" s="24"/>
      <c r="G84" s="24"/>
    </row>
    <row r="85" spans="1:7" ht="15">
      <c r="A85" s="24"/>
      <c r="B85" s="24"/>
      <c r="C85" s="24"/>
      <c r="D85" s="24"/>
      <c r="E85" s="24"/>
      <c r="F85" s="24"/>
      <c r="G85" s="24"/>
    </row>
    <row r="86" spans="1:7" ht="15">
      <c r="A86" s="24"/>
      <c r="B86" s="24"/>
      <c r="C86" s="24"/>
      <c r="D86" s="24"/>
      <c r="E86" s="24"/>
      <c r="F86" s="24"/>
      <c r="G86" s="24"/>
    </row>
    <row r="87" spans="1:7" ht="15">
      <c r="A87" s="24"/>
      <c r="B87" s="24"/>
      <c r="C87" s="24"/>
      <c r="D87" s="24"/>
      <c r="E87" s="24"/>
      <c r="F87" s="24"/>
      <c r="G87" s="24"/>
    </row>
    <row r="88" spans="1:7" ht="15">
      <c r="A88" s="24"/>
      <c r="B88" s="24"/>
      <c r="C88" s="24"/>
      <c r="D88" s="24"/>
      <c r="E88" s="24"/>
      <c r="F88" s="24"/>
      <c r="G88" s="24"/>
    </row>
    <row r="89" spans="1:7" ht="15">
      <c r="A89" s="24"/>
      <c r="B89" s="24"/>
      <c r="C89" s="24"/>
      <c r="D89" s="24"/>
      <c r="E89" s="24"/>
      <c r="F89" s="24"/>
      <c r="G89" s="24"/>
    </row>
    <row r="90" spans="1:7" ht="15">
      <c r="A90" s="24"/>
      <c r="B90" s="24"/>
      <c r="C90" s="24"/>
      <c r="D90" s="24"/>
      <c r="E90" s="24"/>
      <c r="F90" s="24"/>
      <c r="G90" s="24"/>
    </row>
    <row r="91" spans="1:7" ht="15">
      <c r="A91" s="24"/>
      <c r="B91" s="24"/>
      <c r="C91" s="24"/>
      <c r="D91" s="24"/>
      <c r="E91" s="24"/>
      <c r="F91" s="24"/>
      <c r="G91" s="24"/>
    </row>
    <row r="92" spans="1:7" ht="15">
      <c r="A92" s="24"/>
      <c r="B92" s="24"/>
      <c r="C92" s="24"/>
      <c r="D92" s="24"/>
      <c r="E92" s="24"/>
      <c r="F92" s="24"/>
      <c r="G92" s="24"/>
    </row>
    <row r="93" spans="1:7" ht="15">
      <c r="A93" s="24"/>
      <c r="B93" s="24"/>
      <c r="C93" s="24"/>
      <c r="D93" s="24"/>
      <c r="E93" s="24"/>
      <c r="F93" s="24"/>
      <c r="G93" s="24"/>
    </row>
    <row r="94" spans="1:7" ht="15">
      <c r="A94" s="24"/>
      <c r="B94" s="24"/>
      <c r="C94" s="24"/>
      <c r="D94" s="24"/>
      <c r="E94" s="24"/>
      <c r="F94" s="24"/>
      <c r="G94" s="24"/>
    </row>
    <row r="95" spans="1:7" ht="15">
      <c r="A95" s="24"/>
      <c r="B95" s="24"/>
      <c r="C95" s="24"/>
      <c r="D95" s="24"/>
      <c r="E95" s="24"/>
      <c r="F95" s="24"/>
      <c r="G95" s="24"/>
    </row>
    <row r="96" spans="1:7" ht="15">
      <c r="A96" s="24"/>
      <c r="B96" s="24"/>
      <c r="C96" s="24"/>
      <c r="D96" s="24"/>
      <c r="E96" s="24"/>
      <c r="F96" s="24"/>
      <c r="G96" s="24"/>
    </row>
    <row r="97" spans="1:7" ht="15">
      <c r="A97" s="24"/>
      <c r="B97" s="24"/>
      <c r="C97" s="24"/>
      <c r="D97" s="24"/>
      <c r="E97" s="24"/>
      <c r="F97" s="24"/>
      <c r="G97" s="24"/>
    </row>
    <row r="98" spans="1:7" ht="15">
      <c r="A98" s="24"/>
      <c r="B98" s="24"/>
      <c r="C98" s="24"/>
      <c r="D98" s="24"/>
      <c r="E98" s="24"/>
      <c r="F98" s="24"/>
      <c r="G98" s="24"/>
    </row>
    <row r="99" spans="1:7" ht="15">
      <c r="A99" s="24"/>
      <c r="B99" s="24"/>
      <c r="C99" s="24"/>
      <c r="D99" s="24"/>
      <c r="E99" s="24"/>
      <c r="F99" s="24"/>
      <c r="G99" s="24"/>
    </row>
    <row r="100" spans="1:7" ht="15">
      <c r="A100" s="24"/>
      <c r="B100" s="24"/>
      <c r="C100" s="24"/>
      <c r="D100" s="24"/>
      <c r="E100" s="24"/>
      <c r="F100" s="24"/>
      <c r="G100" s="24"/>
    </row>
    <row r="101" spans="1:7" ht="15">
      <c r="A101" s="24"/>
      <c r="B101" s="24"/>
      <c r="C101" s="24"/>
      <c r="D101" s="24"/>
      <c r="E101" s="24"/>
      <c r="F101" s="24"/>
      <c r="G101" s="24"/>
    </row>
    <row r="102" spans="1:7" ht="15">
      <c r="A102" s="24"/>
      <c r="B102" s="24"/>
      <c r="C102" s="24"/>
      <c r="D102" s="24"/>
      <c r="E102" s="24"/>
      <c r="F102" s="24"/>
      <c r="G102" s="24"/>
    </row>
    <row r="103" spans="1:7" ht="15">
      <c r="A103" s="24"/>
      <c r="B103" s="24"/>
      <c r="C103" s="24"/>
      <c r="D103" s="24"/>
      <c r="E103" s="24"/>
      <c r="F103" s="24"/>
      <c r="G103" s="24"/>
    </row>
    <row r="104" spans="1:7" ht="15">
      <c r="A104" s="24"/>
      <c r="B104" s="24"/>
      <c r="C104" s="24"/>
      <c r="D104" s="24"/>
      <c r="E104" s="24"/>
      <c r="F104" s="24"/>
      <c r="G104" s="24"/>
    </row>
    <row r="105" spans="1:7" ht="15">
      <c r="A105" s="24"/>
      <c r="B105" s="24"/>
      <c r="C105" s="24"/>
      <c r="D105" s="24"/>
      <c r="E105" s="24"/>
      <c r="F105" s="24"/>
      <c r="G105" s="24"/>
    </row>
    <row r="106" spans="1:7" ht="15">
      <c r="A106" s="24"/>
      <c r="B106" s="24"/>
      <c r="C106" s="24"/>
      <c r="D106" s="24"/>
      <c r="E106" s="24"/>
      <c r="F106" s="24"/>
      <c r="G106" s="24"/>
    </row>
    <row r="107" spans="1:7" ht="15">
      <c r="A107" s="24"/>
      <c r="B107" s="24"/>
      <c r="C107" s="24"/>
      <c r="D107" s="24"/>
      <c r="E107" s="24"/>
      <c r="F107" s="24"/>
      <c r="G107" s="24"/>
    </row>
    <row r="108" spans="1:7" ht="15">
      <c r="A108" s="24"/>
      <c r="B108" s="24"/>
      <c r="C108" s="24"/>
      <c r="D108" s="24"/>
      <c r="E108" s="24"/>
      <c r="F108" s="24"/>
      <c r="G108" s="24"/>
    </row>
    <row r="109" spans="1:7" ht="15">
      <c r="A109" s="24"/>
      <c r="B109" s="24"/>
      <c r="C109" s="24"/>
      <c r="D109" s="24"/>
      <c r="E109" s="24"/>
      <c r="F109" s="24"/>
      <c r="G109" s="24"/>
    </row>
    <row r="110" spans="1:7" ht="15">
      <c r="A110" s="24"/>
      <c r="B110" s="24"/>
      <c r="C110" s="24"/>
      <c r="D110" s="24"/>
      <c r="E110" s="24"/>
      <c r="F110" s="24"/>
      <c r="G110" s="24"/>
    </row>
    <row r="111" spans="1:7" ht="15">
      <c r="A111" s="24"/>
      <c r="B111" s="24"/>
      <c r="C111" s="24"/>
      <c r="D111" s="24"/>
      <c r="E111" s="24"/>
      <c r="F111" s="24"/>
      <c r="G111" s="24"/>
    </row>
    <row r="112" spans="1:7" ht="15">
      <c r="A112" s="24"/>
      <c r="B112" s="24"/>
      <c r="C112" s="24"/>
      <c r="D112" s="24"/>
      <c r="E112" s="24"/>
      <c r="F112" s="24"/>
      <c r="G112" s="24"/>
    </row>
    <row r="113" spans="1:7" ht="15">
      <c r="A113" s="24"/>
      <c r="B113" s="24"/>
      <c r="C113" s="24"/>
      <c r="D113" s="24"/>
      <c r="E113" s="24"/>
      <c r="F113" s="24"/>
      <c r="G113" s="24"/>
    </row>
    <row r="114" spans="1:7" ht="15">
      <c r="A114" s="24"/>
      <c r="B114" s="24"/>
      <c r="C114" s="24"/>
      <c r="D114" s="24"/>
      <c r="E114" s="24"/>
      <c r="F114" s="24"/>
      <c r="G114" s="24"/>
    </row>
    <row r="115" spans="1:7" ht="15">
      <c r="A115" s="24"/>
      <c r="B115" s="24"/>
      <c r="C115" s="24"/>
      <c r="D115" s="24"/>
      <c r="E115" s="24"/>
      <c r="F115" s="24"/>
      <c r="G115" s="24"/>
    </row>
    <row r="116" spans="1:7" ht="15">
      <c r="A116" s="24"/>
      <c r="B116" s="24"/>
      <c r="C116" s="24"/>
      <c r="D116" s="24"/>
      <c r="E116" s="24"/>
      <c r="F116" s="24"/>
      <c r="G116" s="24"/>
    </row>
    <row r="117" spans="1:7" ht="15">
      <c r="A117" s="24"/>
      <c r="B117" s="24"/>
      <c r="C117" s="24"/>
      <c r="D117" s="24"/>
      <c r="E117" s="24"/>
      <c r="F117" s="24"/>
      <c r="G117" s="24"/>
    </row>
    <row r="118" spans="1:7" ht="15">
      <c r="A118" s="24"/>
      <c r="B118" s="24"/>
      <c r="C118" s="24"/>
      <c r="D118" s="24"/>
      <c r="E118" s="24"/>
      <c r="F118" s="24"/>
      <c r="G118" s="24"/>
    </row>
    <row r="119" spans="1:7" ht="15">
      <c r="A119" s="24"/>
      <c r="B119" s="24"/>
      <c r="C119" s="24"/>
      <c r="D119" s="24"/>
      <c r="E119" s="24"/>
      <c r="F119" s="24"/>
      <c r="G119" s="24"/>
    </row>
    <row r="120" spans="1:7" ht="15">
      <c r="A120" s="24"/>
      <c r="B120" s="24"/>
      <c r="C120" s="24"/>
      <c r="D120" s="24"/>
      <c r="E120" s="24"/>
      <c r="F120" s="24"/>
      <c r="G120" s="24"/>
    </row>
    <row r="121" spans="1:7" ht="15">
      <c r="A121" s="24"/>
      <c r="B121" s="24"/>
      <c r="C121" s="24"/>
      <c r="D121" s="24"/>
      <c r="E121" s="24"/>
      <c r="F121" s="24"/>
      <c r="G121" s="24"/>
    </row>
    <row r="122" spans="1:7" ht="15">
      <c r="A122" s="24"/>
      <c r="B122" s="24"/>
      <c r="C122" s="24"/>
      <c r="D122" s="24"/>
      <c r="E122" s="24"/>
      <c r="F122" s="24"/>
      <c r="G122" s="24"/>
    </row>
    <row r="123" spans="1:7" ht="15">
      <c r="A123" s="24"/>
      <c r="B123" s="24"/>
      <c r="C123" s="24"/>
      <c r="D123" s="24"/>
      <c r="E123" s="24"/>
      <c r="F123" s="24"/>
      <c r="G123" s="24"/>
    </row>
    <row r="124" spans="1:7" ht="15">
      <c r="A124" s="24"/>
      <c r="B124" s="24"/>
      <c r="C124" s="24"/>
      <c r="D124" s="24"/>
      <c r="E124" s="24"/>
      <c r="F124" s="24"/>
      <c r="G124" s="24"/>
    </row>
    <row r="125" spans="1:7" ht="15">
      <c r="A125" s="24"/>
      <c r="B125" s="24"/>
      <c r="C125" s="24"/>
      <c r="D125" s="24"/>
      <c r="E125" s="24"/>
      <c r="F125" s="24"/>
      <c r="G125" s="24"/>
    </row>
    <row r="126" spans="1:7" ht="15">
      <c r="A126" s="24"/>
      <c r="B126" s="24"/>
      <c r="C126" s="24"/>
      <c r="D126" s="24"/>
      <c r="E126" s="24"/>
      <c r="F126" s="24"/>
      <c r="G126" s="24"/>
    </row>
    <row r="127" spans="1:7" ht="15">
      <c r="A127" s="24"/>
      <c r="B127" s="24"/>
      <c r="C127" s="24"/>
      <c r="D127" s="24"/>
      <c r="E127" s="24"/>
      <c r="F127" s="24"/>
      <c r="G127" s="24"/>
    </row>
    <row r="128" spans="1:7" ht="15">
      <c r="A128" s="24"/>
      <c r="B128" s="24"/>
      <c r="C128" s="24"/>
      <c r="D128" s="24"/>
      <c r="E128" s="24"/>
      <c r="F128" s="24"/>
      <c r="G128" s="24"/>
    </row>
    <row r="129" spans="1:7" ht="15">
      <c r="A129" s="24"/>
      <c r="B129" s="24"/>
      <c r="C129" s="24"/>
      <c r="D129" s="24"/>
      <c r="E129" s="24"/>
      <c r="F129" s="24"/>
      <c r="G129" s="24"/>
    </row>
    <row r="130" spans="1:7" ht="15">
      <c r="A130" s="24"/>
      <c r="B130" s="24"/>
      <c r="C130" s="24"/>
      <c r="D130" s="24"/>
      <c r="E130" s="24"/>
      <c r="F130" s="24"/>
      <c r="G130" s="24"/>
    </row>
    <row r="131" spans="1:7" ht="15">
      <c r="A131" s="24"/>
      <c r="B131" s="24"/>
      <c r="C131" s="24"/>
      <c r="D131" s="24"/>
      <c r="E131" s="24"/>
      <c r="F131" s="24"/>
      <c r="G131" s="24"/>
    </row>
    <row r="132" spans="1:7" ht="15">
      <c r="A132" s="24"/>
      <c r="B132" s="24"/>
      <c r="C132" s="24"/>
      <c r="D132" s="24"/>
      <c r="E132" s="24"/>
      <c r="F132" s="24"/>
      <c r="G132" s="24"/>
    </row>
    <row r="133" spans="1:7" ht="15">
      <c r="A133" s="24"/>
      <c r="B133" s="24"/>
      <c r="C133" s="24"/>
      <c r="D133" s="24"/>
      <c r="E133" s="24"/>
      <c r="F133" s="24"/>
      <c r="G133" s="24"/>
    </row>
    <row r="134" spans="1:7" ht="15">
      <c r="A134" s="24"/>
      <c r="B134" s="24"/>
      <c r="C134" s="24"/>
      <c r="D134" s="24"/>
      <c r="E134" s="24"/>
      <c r="F134" s="24"/>
      <c r="G134" s="24"/>
    </row>
    <row r="135" spans="1:7" ht="15">
      <c r="A135" s="24"/>
      <c r="B135" s="24"/>
      <c r="C135" s="24"/>
      <c r="D135" s="24"/>
      <c r="E135" s="24"/>
      <c r="F135" s="24"/>
      <c r="G135" s="24"/>
    </row>
    <row r="136" spans="1:7" ht="15">
      <c r="A136" s="24"/>
      <c r="B136" s="24"/>
      <c r="C136" s="24"/>
      <c r="D136" s="24"/>
      <c r="E136" s="24"/>
      <c r="F136" s="24"/>
      <c r="G136" s="24"/>
    </row>
    <row r="137" spans="1:7" ht="15">
      <c r="A137" s="24"/>
      <c r="B137" s="24"/>
      <c r="C137" s="24"/>
      <c r="D137" s="24"/>
      <c r="E137" s="24"/>
      <c r="F137" s="24"/>
      <c r="G137" s="24"/>
    </row>
    <row r="138" spans="1:7" ht="15">
      <c r="A138" s="24"/>
      <c r="B138" s="24"/>
      <c r="C138" s="24"/>
      <c r="D138" s="24"/>
      <c r="E138" s="24"/>
      <c r="F138" s="24"/>
      <c r="G138" s="24"/>
    </row>
    <row r="139" spans="1:7" ht="15">
      <c r="A139" s="24"/>
      <c r="B139" s="24"/>
      <c r="C139" s="24"/>
      <c r="D139" s="24"/>
      <c r="E139" s="24"/>
      <c r="F139" s="24"/>
      <c r="G139" s="24"/>
    </row>
    <row r="140" spans="1:7" ht="15">
      <c r="A140" s="24"/>
      <c r="B140" s="24"/>
      <c r="C140" s="24"/>
      <c r="D140" s="24"/>
      <c r="E140" s="24"/>
      <c r="F140" s="24"/>
      <c r="G140" s="24"/>
    </row>
    <row r="141" spans="1:7" ht="15">
      <c r="A141" s="24"/>
      <c r="B141" s="24"/>
      <c r="C141" s="24"/>
      <c r="D141" s="24"/>
      <c r="E141" s="24"/>
      <c r="F141" s="24"/>
      <c r="G141" s="24"/>
    </row>
    <row r="142" spans="1:7" ht="15">
      <c r="A142" s="24"/>
      <c r="B142" s="24"/>
      <c r="C142" s="24"/>
      <c r="D142" s="24"/>
      <c r="E142" s="24"/>
      <c r="F142" s="24"/>
      <c r="G142" s="24"/>
    </row>
    <row r="143" spans="1:7" ht="15">
      <c r="A143" s="24"/>
      <c r="B143" s="24"/>
      <c r="C143" s="24"/>
      <c r="D143" s="24"/>
      <c r="E143" s="24"/>
      <c r="F143" s="24"/>
      <c r="G143" s="24"/>
    </row>
    <row r="144" spans="1:7" ht="15">
      <c r="A144" s="24"/>
      <c r="B144" s="24"/>
      <c r="C144" s="24"/>
      <c r="D144" s="24"/>
      <c r="E144" s="24"/>
      <c r="F144" s="24"/>
      <c r="G144" s="24"/>
    </row>
    <row r="145" spans="1:7" ht="15">
      <c r="A145" s="24"/>
      <c r="B145" s="24"/>
      <c r="C145" s="24"/>
      <c r="D145" s="24"/>
      <c r="E145" s="24"/>
      <c r="F145" s="24"/>
      <c r="G145" s="24"/>
    </row>
    <row r="146" spans="1:7" ht="15">
      <c r="A146" s="24"/>
      <c r="B146" s="24"/>
      <c r="C146" s="24"/>
      <c r="D146" s="24"/>
      <c r="E146" s="24"/>
      <c r="F146" s="24"/>
      <c r="G146" s="24"/>
    </row>
    <row r="147" spans="1:7" ht="15">
      <c r="A147" s="24"/>
      <c r="B147" s="24"/>
      <c r="C147" s="24"/>
      <c r="D147" s="24"/>
      <c r="E147" s="24"/>
      <c r="F147" s="24"/>
      <c r="G147" s="24"/>
    </row>
    <row r="148" spans="1:7" ht="15">
      <c r="A148" s="24"/>
      <c r="B148" s="24"/>
      <c r="C148" s="24"/>
      <c r="D148" s="24"/>
      <c r="E148" s="24"/>
      <c r="F148" s="24"/>
      <c r="G148" s="24"/>
    </row>
    <row r="149" spans="1:7" ht="15">
      <c r="A149" s="24"/>
      <c r="B149" s="24"/>
      <c r="C149" s="24"/>
      <c r="D149" s="24"/>
      <c r="E149" s="24"/>
      <c r="F149" s="24"/>
      <c r="G149" s="24"/>
    </row>
    <row r="150" spans="1:7" ht="15">
      <c r="A150" s="24"/>
      <c r="B150" s="24"/>
      <c r="C150" s="24"/>
      <c r="D150" s="24"/>
      <c r="E150" s="24"/>
      <c r="F150" s="24"/>
      <c r="G150" s="24"/>
    </row>
    <row r="151" spans="1:7" ht="15">
      <c r="A151" s="24"/>
      <c r="B151" s="24"/>
      <c r="C151" s="24"/>
      <c r="D151" s="24"/>
      <c r="E151" s="24"/>
      <c r="F151" s="24"/>
      <c r="G151" s="24"/>
    </row>
    <row r="152" spans="1:7" ht="15">
      <c r="A152" s="24"/>
      <c r="B152" s="24"/>
      <c r="C152" s="24"/>
      <c r="D152" s="24"/>
      <c r="E152" s="24"/>
      <c r="F152" s="24"/>
      <c r="G152" s="24"/>
    </row>
    <row r="153" spans="1:7" ht="15">
      <c r="A153" s="24"/>
      <c r="B153" s="24"/>
      <c r="C153" s="24"/>
      <c r="D153" s="24"/>
      <c r="E153" s="24"/>
      <c r="F153" s="24"/>
      <c r="G153" s="24"/>
    </row>
    <row r="154" spans="1:7" ht="15">
      <c r="A154" s="24"/>
      <c r="B154" s="24"/>
      <c r="C154" s="24"/>
      <c r="D154" s="24"/>
      <c r="E154" s="24"/>
      <c r="F154" s="24"/>
      <c r="G154" s="24"/>
    </row>
    <row r="155" spans="1:7" ht="15">
      <c r="A155" s="24"/>
      <c r="B155" s="24"/>
      <c r="C155" s="24"/>
      <c r="D155" s="24"/>
      <c r="E155" s="24"/>
      <c r="F155" s="24"/>
      <c r="G155" s="24"/>
    </row>
    <row r="156" spans="1:7" ht="15">
      <c r="A156" s="24"/>
      <c r="B156" s="24"/>
      <c r="C156" s="24"/>
      <c r="D156" s="24"/>
      <c r="E156" s="24"/>
      <c r="F156" s="24"/>
      <c r="G156" s="24"/>
    </row>
    <row r="157" spans="1:7" ht="15">
      <c r="A157" s="24"/>
      <c r="B157" s="24"/>
      <c r="C157" s="24"/>
      <c r="D157" s="24"/>
      <c r="E157" s="24"/>
      <c r="F157" s="24"/>
      <c r="G157" s="24"/>
    </row>
    <row r="158" spans="1:7" ht="15">
      <c r="A158" s="24"/>
      <c r="B158" s="24"/>
      <c r="C158" s="24"/>
      <c r="D158" s="24"/>
      <c r="E158" s="24"/>
      <c r="F158" s="24"/>
      <c r="G158" s="24"/>
    </row>
    <row r="159" spans="1:7" ht="15">
      <c r="A159" s="24"/>
      <c r="B159" s="24"/>
      <c r="C159" s="24"/>
      <c r="D159" s="24"/>
      <c r="E159" s="24"/>
      <c r="F159" s="24"/>
      <c r="G159" s="24"/>
    </row>
    <row r="160" spans="1:7" ht="15">
      <c r="A160" s="24"/>
      <c r="B160" s="24"/>
      <c r="C160" s="24"/>
      <c r="D160" s="24"/>
      <c r="E160" s="24"/>
      <c r="F160" s="24"/>
      <c r="G160" s="24"/>
    </row>
    <row r="161" spans="1:7" ht="15">
      <c r="A161" s="24"/>
      <c r="B161" s="24"/>
      <c r="C161" s="24"/>
      <c r="D161" s="24"/>
      <c r="E161" s="24"/>
      <c r="F161" s="24"/>
      <c r="G161" s="24"/>
    </row>
    <row r="162" spans="1:7" ht="15">
      <c r="A162" s="24"/>
      <c r="B162" s="24"/>
      <c r="C162" s="24"/>
      <c r="D162" s="24"/>
      <c r="E162" s="24"/>
      <c r="F162" s="24"/>
      <c r="G162" s="24"/>
    </row>
    <row r="163" spans="1:7" ht="15">
      <c r="A163" s="24"/>
      <c r="B163" s="24"/>
      <c r="C163" s="24"/>
      <c r="D163" s="24"/>
      <c r="E163" s="24"/>
      <c r="F163" s="24"/>
      <c r="G163" s="24"/>
    </row>
    <row r="164" spans="1:7" ht="15">
      <c r="A164" s="24"/>
      <c r="B164" s="24"/>
      <c r="C164" s="24"/>
      <c r="D164" s="24"/>
      <c r="E164" s="24"/>
      <c r="F164" s="24"/>
      <c r="G164" s="24"/>
    </row>
    <row r="165" spans="1:7" ht="15">
      <c r="A165" s="24"/>
      <c r="B165" s="24"/>
      <c r="C165" s="24"/>
      <c r="D165" s="24"/>
      <c r="E165" s="24"/>
      <c r="F165" s="24"/>
      <c r="G165" s="24"/>
    </row>
    <row r="166" spans="1:7" ht="15">
      <c r="A166" s="24"/>
      <c r="B166" s="24"/>
      <c r="C166" s="24"/>
      <c r="D166" s="24"/>
      <c r="E166" s="24"/>
      <c r="F166" s="24"/>
      <c r="G166" s="24"/>
    </row>
    <row r="167" spans="1:7" ht="15">
      <c r="A167" s="24"/>
      <c r="B167" s="24"/>
      <c r="C167" s="24"/>
      <c r="D167" s="24"/>
      <c r="E167" s="24"/>
      <c r="F167" s="24"/>
      <c r="G167" s="24"/>
    </row>
    <row r="168" spans="1:7" ht="15">
      <c r="A168" s="24"/>
      <c r="B168" s="24"/>
      <c r="C168" s="24"/>
      <c r="D168" s="24"/>
      <c r="E168" s="24"/>
      <c r="F168" s="24"/>
      <c r="G168" s="24"/>
    </row>
    <row r="169" spans="1:7" ht="15">
      <c r="A169" s="24"/>
      <c r="B169" s="24"/>
      <c r="C169" s="24"/>
      <c r="D169" s="24"/>
      <c r="E169" s="24"/>
      <c r="F169" s="24"/>
      <c r="G169" s="24"/>
    </row>
    <row r="170" spans="1:7" ht="15">
      <c r="A170" s="24"/>
      <c r="B170" s="24"/>
      <c r="C170" s="24"/>
      <c r="D170" s="24"/>
      <c r="E170" s="24"/>
      <c r="F170" s="24"/>
      <c r="G170" s="24"/>
    </row>
    <row r="171" spans="1:7" ht="15">
      <c r="A171" s="24"/>
      <c r="B171" s="24"/>
      <c r="C171" s="24"/>
      <c r="D171" s="24"/>
      <c r="E171" s="24"/>
      <c r="F171" s="24"/>
      <c r="G171" s="24"/>
    </row>
    <row r="172" spans="1:7" ht="15">
      <c r="A172" s="24"/>
      <c r="B172" s="24"/>
      <c r="C172" s="24"/>
      <c r="D172" s="24"/>
      <c r="E172" s="24"/>
      <c r="F172" s="24"/>
      <c r="G172" s="24"/>
    </row>
    <row r="173" spans="1:7" ht="15">
      <c r="A173" s="24"/>
      <c r="B173" s="24"/>
      <c r="C173" s="24"/>
      <c r="D173" s="24"/>
      <c r="E173" s="24"/>
      <c r="F173" s="24"/>
      <c r="G173" s="24"/>
    </row>
    <row r="174" spans="1:7" ht="15">
      <c r="A174" s="24"/>
      <c r="B174" s="24"/>
      <c r="C174" s="24"/>
      <c r="D174" s="24"/>
      <c r="E174" s="24"/>
      <c r="F174" s="24"/>
      <c r="G174" s="24"/>
    </row>
    <row r="175" spans="1:7" ht="15">
      <c r="A175" s="24"/>
      <c r="B175" s="24"/>
      <c r="C175" s="24"/>
      <c r="D175" s="24"/>
      <c r="E175" s="24"/>
      <c r="F175" s="24"/>
      <c r="G175" s="24"/>
    </row>
  </sheetData>
  <mergeCells count="6">
    <mergeCell ref="F8:G8"/>
    <mergeCell ref="E36:F36"/>
    <mergeCell ref="A4:G4"/>
    <mergeCell ref="A5:G5"/>
    <mergeCell ref="D7:E7"/>
    <mergeCell ref="F7:G7"/>
  </mergeCells>
  <phoneticPr fontId="0" type="noConversion"/>
  <pageMargins left="0.5" right="0" top="0.25" bottom="0" header="0.5" footer="0.5"/>
  <pageSetup paperSize="9"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H72"/>
  <sheetViews>
    <sheetView tabSelected="1" workbookViewId="0">
      <selection activeCell="B2" sqref="B2"/>
    </sheetView>
  </sheetViews>
  <sheetFormatPr defaultRowHeight="12.75"/>
  <cols>
    <col min="1" max="1" width="67.85546875" style="2" customWidth="1"/>
    <col min="2" max="3" width="9.140625" style="2"/>
    <col min="4" max="5" width="21.7109375" style="2" customWidth="1"/>
    <col min="6" max="6" width="9.140625" style="2"/>
    <col min="7" max="7" width="14" style="2" customWidth="1"/>
    <col min="8" max="8" width="19.140625" style="2" customWidth="1"/>
    <col min="9" max="16384" width="9.140625" style="2"/>
  </cols>
  <sheetData>
    <row r="1" spans="1:5">
      <c r="A1" s="1" t="s">
        <v>358</v>
      </c>
      <c r="D1" s="3" t="s">
        <v>359</v>
      </c>
    </row>
    <row r="2" spans="1:5">
      <c r="A2" s="1" t="s">
        <v>360</v>
      </c>
      <c r="D2" s="2" t="s">
        <v>182</v>
      </c>
    </row>
    <row r="3" spans="1:5">
      <c r="A3" s="1" t="s">
        <v>361</v>
      </c>
      <c r="D3" s="2" t="s">
        <v>362</v>
      </c>
    </row>
    <row r="5" spans="1:5" ht="18.75">
      <c r="A5" s="231" t="s">
        <v>363</v>
      </c>
      <c r="B5" s="231"/>
      <c r="C5" s="231"/>
      <c r="D5" s="231"/>
      <c r="E5" s="231"/>
    </row>
    <row r="6" spans="1:5" ht="15">
      <c r="A6" s="240" t="s">
        <v>364</v>
      </c>
      <c r="B6" s="240"/>
      <c r="C6" s="240"/>
      <c r="D6" s="240"/>
      <c r="E6" s="240"/>
    </row>
    <row r="7" spans="1:5" ht="15.75">
      <c r="A7" s="233" t="s">
        <v>35</v>
      </c>
      <c r="B7" s="233"/>
      <c r="C7" s="233"/>
      <c r="D7" s="233"/>
      <c r="E7" s="233"/>
    </row>
    <row r="8" spans="1:5">
      <c r="D8" s="4" t="s">
        <v>186</v>
      </c>
    </row>
    <row r="9" spans="1:5" ht="15">
      <c r="A9" s="57"/>
      <c r="B9" s="42" t="s">
        <v>323</v>
      </c>
      <c r="C9" s="42" t="s">
        <v>365</v>
      </c>
      <c r="D9" s="229" t="s">
        <v>366</v>
      </c>
      <c r="E9" s="230"/>
    </row>
    <row r="10" spans="1:5" ht="15">
      <c r="A10" s="58" t="s">
        <v>306</v>
      </c>
      <c r="B10" s="50" t="s">
        <v>325</v>
      </c>
      <c r="C10" s="50" t="s">
        <v>190</v>
      </c>
      <c r="D10" s="51" t="s">
        <v>327</v>
      </c>
      <c r="E10" s="51" t="s">
        <v>328</v>
      </c>
    </row>
    <row r="11" spans="1:5">
      <c r="A11" s="9">
        <v>1</v>
      </c>
      <c r="B11" s="9">
        <v>2</v>
      </c>
      <c r="C11" s="9">
        <v>3</v>
      </c>
      <c r="D11" s="9">
        <v>4</v>
      </c>
      <c r="E11" s="9">
        <v>5</v>
      </c>
    </row>
    <row r="12" spans="1:5">
      <c r="A12" s="30"/>
      <c r="B12" s="30"/>
      <c r="C12" s="30"/>
      <c r="D12" s="30"/>
      <c r="E12" s="30"/>
    </row>
    <row r="13" spans="1:5" ht="14.25">
      <c r="A13" s="13" t="s">
        <v>367</v>
      </c>
      <c r="B13" s="33"/>
      <c r="C13" s="33"/>
      <c r="D13" s="59"/>
      <c r="E13" s="59"/>
    </row>
    <row r="14" spans="1:5" ht="15">
      <c r="A14" s="60" t="s">
        <v>368</v>
      </c>
      <c r="B14" s="61" t="s">
        <v>369</v>
      </c>
      <c r="C14" s="12"/>
      <c r="D14" s="157">
        <v>18190412719</v>
      </c>
      <c r="E14" s="17">
        <v>25652376838</v>
      </c>
    </row>
    <row r="15" spans="1:5" ht="15">
      <c r="A15" s="60" t="s">
        <v>370</v>
      </c>
      <c r="B15" s="14"/>
      <c r="C15" s="12"/>
      <c r="D15" s="62">
        <f>SUM(D16:D20)</f>
        <v>-1162934339</v>
      </c>
      <c r="E15" s="62">
        <f>SUM(E16:E20)</f>
        <v>-7605729687</v>
      </c>
    </row>
    <row r="16" spans="1:5" ht="15">
      <c r="A16" s="12" t="s">
        <v>371</v>
      </c>
      <c r="B16" s="61" t="s">
        <v>372</v>
      </c>
      <c r="C16" s="12"/>
      <c r="D16" s="157">
        <v>1545126014</v>
      </c>
      <c r="E16" s="17">
        <v>921118845</v>
      </c>
    </row>
    <row r="17" spans="1:5" ht="15">
      <c r="A17" s="12" t="s">
        <v>373</v>
      </c>
      <c r="B17" s="61" t="s">
        <v>374</v>
      </c>
      <c r="C17" s="12"/>
      <c r="D17" s="17">
        <v>-597023278</v>
      </c>
      <c r="E17" s="17">
        <v>1398398158</v>
      </c>
    </row>
    <row r="18" spans="1:5" ht="15">
      <c r="A18" s="12" t="s">
        <v>375</v>
      </c>
      <c r="B18" s="61" t="s">
        <v>376</v>
      </c>
      <c r="C18" s="12"/>
      <c r="D18" s="59">
        <v>-2112439</v>
      </c>
      <c r="E18" s="59">
        <v>46618524</v>
      </c>
    </row>
    <row r="19" spans="1:5" ht="15">
      <c r="A19" s="12" t="s">
        <v>377</v>
      </c>
      <c r="B19" s="61" t="s">
        <v>378</v>
      </c>
      <c r="C19" s="12"/>
      <c r="D19" s="17">
        <v>-6918717664</v>
      </c>
      <c r="E19" s="17">
        <v>-14379404726</v>
      </c>
    </row>
    <row r="20" spans="1:5" ht="15">
      <c r="A20" s="12" t="s">
        <v>379</v>
      </c>
      <c r="B20" s="61" t="s">
        <v>380</v>
      </c>
      <c r="C20" s="12"/>
      <c r="D20" s="157">
        <v>4809793028</v>
      </c>
      <c r="E20" s="17">
        <v>4407539512</v>
      </c>
    </row>
    <row r="21" spans="1:5" ht="15">
      <c r="A21" s="60" t="s">
        <v>381</v>
      </c>
      <c r="B21" s="61" t="s">
        <v>382</v>
      </c>
      <c r="C21" s="12"/>
      <c r="D21" s="17">
        <f>D14+D15</f>
        <v>17027478380</v>
      </c>
      <c r="E21" s="157">
        <f>E14+E15</f>
        <v>18046647151</v>
      </c>
    </row>
    <row r="22" spans="1:5" ht="15">
      <c r="A22" s="12" t="s">
        <v>383</v>
      </c>
      <c r="B22" s="61" t="s">
        <v>384</v>
      </c>
      <c r="C22" s="12"/>
      <c r="D22" s="212">
        <v>21037124958</v>
      </c>
      <c r="E22" s="17">
        <v>-30137260009</v>
      </c>
    </row>
    <row r="23" spans="1:5" ht="15">
      <c r="A23" s="12" t="s">
        <v>385</v>
      </c>
      <c r="B23" s="14">
        <v>10</v>
      </c>
      <c r="C23" s="12"/>
      <c r="D23" s="17">
        <v>-6844774</v>
      </c>
      <c r="E23" s="17">
        <v>257207</v>
      </c>
    </row>
    <row r="24" spans="1:5" ht="15">
      <c r="A24" s="12" t="s">
        <v>386</v>
      </c>
      <c r="B24" s="61" t="s">
        <v>387</v>
      </c>
      <c r="C24" s="12"/>
      <c r="D24" s="212">
        <v>2756517361</v>
      </c>
      <c r="E24" s="17">
        <v>2804169497</v>
      </c>
    </row>
    <row r="25" spans="1:5" ht="15">
      <c r="A25" s="12" t="s">
        <v>388</v>
      </c>
      <c r="B25" s="14"/>
      <c r="C25" s="12"/>
      <c r="D25" s="17"/>
      <c r="E25" s="17"/>
    </row>
    <row r="26" spans="1:5" ht="15">
      <c r="A26" s="12" t="s">
        <v>389</v>
      </c>
      <c r="B26" s="14">
        <v>12</v>
      </c>
      <c r="C26" s="12"/>
      <c r="D26" s="17">
        <v>32816686</v>
      </c>
      <c r="E26" s="17">
        <v>32059324</v>
      </c>
    </row>
    <row r="27" spans="1:5" ht="15">
      <c r="A27" s="12" t="s">
        <v>390</v>
      </c>
      <c r="B27" s="14">
        <v>13</v>
      </c>
      <c r="C27" s="12"/>
      <c r="D27" s="157">
        <v>-4809793028</v>
      </c>
      <c r="E27" s="17">
        <v>-4407539512</v>
      </c>
    </row>
    <row r="28" spans="1:5" ht="15">
      <c r="A28" s="12" t="s">
        <v>391</v>
      </c>
      <c r="B28" s="14">
        <v>14</v>
      </c>
      <c r="C28" s="12"/>
      <c r="D28" s="17">
        <v>-4427609731</v>
      </c>
      <c r="E28" s="17">
        <v>-7976252738</v>
      </c>
    </row>
    <row r="29" spans="1:5" ht="15">
      <c r="A29" s="12" t="s">
        <v>392</v>
      </c>
      <c r="B29" s="14">
        <v>15</v>
      </c>
      <c r="C29" s="12"/>
      <c r="D29" s="17">
        <f>27010956720+4896457619</f>
        <v>31907414339</v>
      </c>
      <c r="E29" s="17">
        <v>38332443276</v>
      </c>
    </row>
    <row r="30" spans="1:5" ht="15">
      <c r="A30" s="12" t="s">
        <v>393</v>
      </c>
      <c r="B30" s="14">
        <v>16</v>
      </c>
      <c r="C30" s="12"/>
      <c r="D30" s="17">
        <f>-22856171564</f>
        <v>-22856171564</v>
      </c>
      <c r="E30" s="17">
        <v>-96150212268</v>
      </c>
    </row>
    <row r="31" spans="1:5" ht="15">
      <c r="A31" s="63" t="s">
        <v>394</v>
      </c>
      <c r="B31" s="14">
        <v>20</v>
      </c>
      <c r="C31" s="12"/>
      <c r="D31" s="16">
        <f>SUM(D21:D30)</f>
        <v>40660932627</v>
      </c>
      <c r="E31" s="158">
        <f>SUM(E21:E30)</f>
        <v>-79455688072</v>
      </c>
    </row>
    <row r="32" spans="1:5" ht="15">
      <c r="A32" s="63"/>
      <c r="B32" s="14"/>
      <c r="C32" s="12"/>
      <c r="D32" s="17"/>
      <c r="E32" s="17"/>
    </row>
    <row r="33" spans="1:5" ht="15">
      <c r="A33" s="13" t="s">
        <v>395</v>
      </c>
      <c r="B33" s="14"/>
      <c r="C33" s="12"/>
      <c r="D33" s="17"/>
      <c r="E33" s="17"/>
    </row>
    <row r="34" spans="1:5" ht="15">
      <c r="A34" s="12" t="s">
        <v>396</v>
      </c>
      <c r="B34" s="14">
        <v>21</v>
      </c>
      <c r="C34" s="12"/>
      <c r="D34" s="157">
        <f>-(7359597991+16263057000+2879196568)</f>
        <v>-26501851559</v>
      </c>
      <c r="E34" s="17">
        <v>-107774317946</v>
      </c>
    </row>
    <row r="35" spans="1:5" ht="15">
      <c r="A35" s="35" t="s">
        <v>397</v>
      </c>
      <c r="B35" s="22">
        <v>22</v>
      </c>
      <c r="C35" s="35"/>
      <c r="D35" s="54">
        <v>57240000</v>
      </c>
      <c r="E35" s="54">
        <v>238818182</v>
      </c>
    </row>
    <row r="36" spans="1:5" ht="15">
      <c r="A36" s="27" t="s">
        <v>398</v>
      </c>
      <c r="B36" s="52">
        <v>23</v>
      </c>
      <c r="C36" s="27"/>
      <c r="D36" s="53">
        <v>-1124393080</v>
      </c>
      <c r="E36" s="53">
        <v>-222984396600</v>
      </c>
    </row>
    <row r="37" spans="1:5" ht="15">
      <c r="A37" s="12" t="s">
        <v>399</v>
      </c>
      <c r="B37" s="14">
        <v>24</v>
      </c>
      <c r="C37" s="12"/>
      <c r="D37" s="17">
        <v>51300054000</v>
      </c>
      <c r="E37" s="17">
        <v>272243691800</v>
      </c>
    </row>
    <row r="38" spans="1:5" ht="15">
      <c r="A38" s="12" t="s">
        <v>400</v>
      </c>
      <c r="B38" s="14">
        <v>25</v>
      </c>
      <c r="C38" s="12"/>
      <c r="D38" s="17"/>
      <c r="E38" s="17"/>
    </row>
    <row r="39" spans="1:5" ht="15">
      <c r="A39" s="12" t="s">
        <v>401</v>
      </c>
      <c r="B39" s="14">
        <v>26</v>
      </c>
      <c r="C39" s="12"/>
      <c r="D39" s="17"/>
      <c r="E39" s="17"/>
    </row>
    <row r="40" spans="1:5" ht="15">
      <c r="A40" s="12" t="s">
        <v>402</v>
      </c>
      <c r="B40" s="14">
        <v>27</v>
      </c>
      <c r="C40" s="12"/>
      <c r="D40" s="17">
        <v>10806027483</v>
      </c>
      <c r="E40" s="17">
        <v>18601040796</v>
      </c>
    </row>
    <row r="41" spans="1:5" ht="15">
      <c r="A41" s="63" t="s">
        <v>403</v>
      </c>
      <c r="B41" s="14">
        <v>30</v>
      </c>
      <c r="C41" s="12"/>
      <c r="D41" s="16">
        <f>SUM(D34:D40)</f>
        <v>34537076844</v>
      </c>
      <c r="E41" s="158">
        <f>SUM(E34:E40)</f>
        <v>-39675163768</v>
      </c>
    </row>
    <row r="42" spans="1:5" ht="15">
      <c r="A42" s="12"/>
      <c r="B42" s="14"/>
      <c r="C42" s="12"/>
      <c r="D42" s="17"/>
      <c r="E42" s="17"/>
    </row>
    <row r="43" spans="1:5" ht="15">
      <c r="A43" s="13" t="s">
        <v>404</v>
      </c>
      <c r="B43" s="14"/>
      <c r="C43" s="12"/>
      <c r="D43" s="17"/>
      <c r="E43" s="17"/>
    </row>
    <row r="44" spans="1:5" ht="15">
      <c r="A44" s="12" t="s">
        <v>405</v>
      </c>
      <c r="B44" s="14">
        <v>31</v>
      </c>
      <c r="C44" s="12"/>
      <c r="D44" s="17"/>
      <c r="E44" s="17"/>
    </row>
    <row r="45" spans="1:5" ht="15">
      <c r="A45" s="12" t="s">
        <v>406</v>
      </c>
      <c r="B45" s="14">
        <v>32</v>
      </c>
      <c r="C45" s="12"/>
      <c r="D45" s="17"/>
      <c r="E45" s="17"/>
    </row>
    <row r="46" spans="1:5" ht="15">
      <c r="A46" s="12" t="s">
        <v>407</v>
      </c>
      <c r="B46" s="14"/>
      <c r="C46" s="12"/>
      <c r="D46" s="17"/>
      <c r="E46" s="17"/>
    </row>
    <row r="47" spans="1:5" ht="15">
      <c r="A47" s="12" t="s">
        <v>408</v>
      </c>
      <c r="B47" s="14">
        <v>33</v>
      </c>
      <c r="C47" s="12"/>
      <c r="D47" s="17">
        <v>200693812227</v>
      </c>
      <c r="E47" s="17">
        <v>507496433607</v>
      </c>
    </row>
    <row r="48" spans="1:5" ht="15">
      <c r="A48" s="12" t="s">
        <v>409</v>
      </c>
      <c r="B48" s="14">
        <v>34</v>
      </c>
      <c r="C48" s="12"/>
      <c r="D48" s="17">
        <v>-283958345376</v>
      </c>
      <c r="E48" s="17">
        <v>-424568313781</v>
      </c>
    </row>
    <row r="49" spans="1:8" ht="15">
      <c r="A49" s="12" t="s">
        <v>410</v>
      </c>
      <c r="B49" s="14">
        <v>35</v>
      </c>
      <c r="C49" s="12"/>
      <c r="D49" s="17"/>
      <c r="E49" s="17"/>
    </row>
    <row r="50" spans="1:8" ht="15">
      <c r="A50" s="12" t="s">
        <v>411</v>
      </c>
      <c r="B50" s="14">
        <v>36</v>
      </c>
      <c r="C50" s="12"/>
      <c r="D50" s="17"/>
      <c r="E50" s="17">
        <v>-12658435200</v>
      </c>
    </row>
    <row r="51" spans="1:8" ht="15">
      <c r="A51" s="63" t="s">
        <v>412</v>
      </c>
      <c r="B51" s="14">
        <v>40</v>
      </c>
      <c r="C51" s="12"/>
      <c r="D51" s="16">
        <f>SUM(D44:D50)</f>
        <v>-83264533149</v>
      </c>
      <c r="E51" s="16">
        <f>SUM(E44:E50)</f>
        <v>70269684626</v>
      </c>
    </row>
    <row r="52" spans="1:8" ht="15">
      <c r="A52" s="12"/>
      <c r="B52" s="14"/>
      <c r="C52" s="12"/>
      <c r="D52" s="17"/>
      <c r="E52" s="17"/>
    </row>
    <row r="53" spans="1:8" ht="15">
      <c r="A53" s="12" t="s">
        <v>413</v>
      </c>
      <c r="B53" s="14">
        <v>50</v>
      </c>
      <c r="C53" s="12"/>
      <c r="D53" s="17">
        <f>D31+D41+D51</f>
        <v>-8066523678</v>
      </c>
      <c r="E53" s="17">
        <f>E31+E41+E51</f>
        <v>-48861167214</v>
      </c>
    </row>
    <row r="54" spans="1:8" ht="15">
      <c r="A54" s="13" t="s">
        <v>414</v>
      </c>
      <c r="B54" s="14">
        <v>60</v>
      </c>
      <c r="C54" s="12"/>
      <c r="D54" s="17">
        <v>10537586757</v>
      </c>
      <c r="E54" s="17">
        <v>59352135447</v>
      </c>
    </row>
    <row r="55" spans="1:8" ht="15">
      <c r="A55" s="12" t="s">
        <v>415</v>
      </c>
      <c r="B55" s="14">
        <v>61</v>
      </c>
      <c r="C55" s="12"/>
      <c r="D55" s="17">
        <v>2889781</v>
      </c>
      <c r="E55" s="17">
        <v>46618524</v>
      </c>
    </row>
    <row r="56" spans="1:8" ht="15">
      <c r="A56" s="12" t="s">
        <v>416</v>
      </c>
      <c r="B56" s="14">
        <v>70</v>
      </c>
      <c r="C56" s="12"/>
      <c r="D56" s="17">
        <f>D53+D54+D55</f>
        <v>2473952860</v>
      </c>
      <c r="E56" s="17">
        <f>E53+E54+E55</f>
        <v>10537586757</v>
      </c>
    </row>
    <row r="57" spans="1:8" ht="15">
      <c r="A57" s="35"/>
      <c r="B57" s="22"/>
      <c r="C57" s="35"/>
      <c r="D57" s="54"/>
      <c r="E57" s="54"/>
    </row>
    <row r="58" spans="1:8" ht="15">
      <c r="A58" s="24"/>
      <c r="B58" s="24"/>
      <c r="C58" s="24"/>
      <c r="D58" s="118"/>
      <c r="E58" s="118"/>
      <c r="G58" s="118">
        <v>2473952860</v>
      </c>
      <c r="H58" s="118">
        <v>10537586757</v>
      </c>
    </row>
    <row r="59" spans="1:8" ht="15">
      <c r="A59" s="24"/>
      <c r="B59" s="24"/>
      <c r="C59" s="24"/>
      <c r="D59" s="118"/>
      <c r="E59" s="118"/>
    </row>
    <row r="60" spans="1:8" ht="15">
      <c r="A60" s="24"/>
      <c r="B60" s="24"/>
      <c r="C60" s="24"/>
      <c r="D60" s="55" t="s">
        <v>39</v>
      </c>
      <c r="E60" s="24"/>
    </row>
    <row r="61" spans="1:8" ht="15">
      <c r="A61" s="39" t="s">
        <v>417</v>
      </c>
      <c r="B61" s="24"/>
      <c r="C61" s="24"/>
      <c r="D61" s="40" t="s">
        <v>318</v>
      </c>
      <c r="E61" s="24"/>
    </row>
    <row r="62" spans="1:8" ht="15">
      <c r="A62" s="24"/>
      <c r="B62" s="24"/>
      <c r="C62" s="24"/>
      <c r="D62" s="24"/>
      <c r="E62" s="24"/>
    </row>
    <row r="63" spans="1:8" ht="15">
      <c r="A63" s="24"/>
      <c r="B63" s="24"/>
      <c r="C63" s="24"/>
      <c r="D63" s="24"/>
      <c r="E63" s="24"/>
    </row>
    <row r="64" spans="1:8" ht="15">
      <c r="A64" s="24"/>
      <c r="B64" s="24"/>
      <c r="C64" s="24"/>
      <c r="D64" s="24"/>
      <c r="E64" s="24"/>
    </row>
    <row r="65" spans="1:5" ht="15">
      <c r="A65" s="24"/>
      <c r="B65" s="24"/>
      <c r="C65" s="24"/>
      <c r="D65" s="24"/>
      <c r="E65" s="24"/>
    </row>
    <row r="66" spans="1:5" ht="15">
      <c r="A66" s="24"/>
      <c r="B66" s="24"/>
      <c r="C66" s="24"/>
      <c r="D66" s="24"/>
      <c r="E66" s="24"/>
    </row>
    <row r="67" spans="1:5" ht="15">
      <c r="A67" s="24"/>
      <c r="B67" s="24"/>
      <c r="C67" s="24"/>
      <c r="D67" s="24"/>
      <c r="E67" s="24"/>
    </row>
    <row r="68" spans="1:5" ht="15">
      <c r="A68" s="24"/>
      <c r="B68" s="24"/>
      <c r="C68" s="24"/>
      <c r="D68" s="24"/>
      <c r="E68" s="24"/>
    </row>
    <row r="69" spans="1:5" ht="15">
      <c r="A69" s="24"/>
      <c r="B69" s="24"/>
      <c r="C69" s="24"/>
      <c r="D69" s="24"/>
      <c r="E69" s="24"/>
    </row>
    <row r="70" spans="1:5" ht="15">
      <c r="A70" s="24"/>
      <c r="B70" s="24"/>
      <c r="C70" s="24"/>
      <c r="D70" s="24"/>
      <c r="E70" s="24"/>
    </row>
    <row r="71" spans="1:5" ht="15">
      <c r="A71" s="24"/>
      <c r="B71" s="24"/>
      <c r="C71" s="24"/>
      <c r="D71" s="24"/>
      <c r="E71" s="24"/>
    </row>
    <row r="72" spans="1:5" ht="15">
      <c r="A72" s="24"/>
      <c r="B72" s="24"/>
      <c r="C72" s="24"/>
      <c r="D72" s="24"/>
      <c r="E72" s="24"/>
    </row>
  </sheetData>
  <mergeCells count="4">
    <mergeCell ref="A5:E5"/>
    <mergeCell ref="A6:E6"/>
    <mergeCell ref="A7:E7"/>
    <mergeCell ref="D9:E9"/>
  </mergeCells>
  <phoneticPr fontId="0" type="noConversion"/>
  <pageMargins left="0.76" right="0" top="0.5" bottom="0.75" header="0.5" footer="0.5"/>
  <pageSetup paperSize="9" orientation="landscape" horizontalDpi="4294967293" verticalDpi="0"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dimension ref="A1:E79"/>
  <sheetViews>
    <sheetView workbookViewId="0">
      <selection activeCell="D70" sqref="D70"/>
    </sheetView>
  </sheetViews>
  <sheetFormatPr defaultRowHeight="15.75"/>
  <cols>
    <col min="1" max="1" width="6.140625" style="178" customWidth="1"/>
    <col min="2" max="2" width="40.28515625" style="178" customWidth="1"/>
    <col min="3" max="3" width="20.85546875" style="178" customWidth="1"/>
    <col min="4" max="4" width="21.85546875" style="178" customWidth="1"/>
    <col min="5" max="16384" width="9.140625" style="178"/>
  </cols>
  <sheetData>
    <row r="1" spans="1:4">
      <c r="A1" s="177" t="s">
        <v>681</v>
      </c>
    </row>
    <row r="2" spans="1:4">
      <c r="A2" s="178" t="s">
        <v>682</v>
      </c>
    </row>
    <row r="3" spans="1:4">
      <c r="A3" s="178" t="s">
        <v>683</v>
      </c>
    </row>
    <row r="4" spans="1:4">
      <c r="A4" s="178" t="s">
        <v>684</v>
      </c>
    </row>
    <row r="6" spans="1:4">
      <c r="A6" s="177" t="s">
        <v>685</v>
      </c>
    </row>
    <row r="7" spans="1:4">
      <c r="A7" s="177" t="s">
        <v>686</v>
      </c>
    </row>
    <row r="8" spans="1:4">
      <c r="A8" s="177"/>
    </row>
    <row r="9" spans="1:4" ht="18.75">
      <c r="A9" s="231" t="s">
        <v>687</v>
      </c>
      <c r="B9" s="231"/>
      <c r="C9" s="231"/>
      <c r="D9" s="231"/>
    </row>
    <row r="10" spans="1:4" ht="18.75">
      <c r="A10" s="231" t="s">
        <v>42</v>
      </c>
      <c r="B10" s="231"/>
      <c r="C10" s="231"/>
      <c r="D10" s="231"/>
    </row>
    <row r="11" spans="1:4">
      <c r="A11" s="233" t="s">
        <v>688</v>
      </c>
      <c r="B11" s="233"/>
      <c r="C11" s="233"/>
      <c r="D11" s="233"/>
    </row>
    <row r="13" spans="1:4" ht="21" customHeight="1">
      <c r="A13" s="179" t="s">
        <v>689</v>
      </c>
      <c r="B13" s="179" t="s">
        <v>690</v>
      </c>
      <c r="C13" s="179" t="s">
        <v>503</v>
      </c>
      <c r="D13" s="179" t="s">
        <v>500</v>
      </c>
    </row>
    <row r="14" spans="1:4">
      <c r="A14" s="180" t="s">
        <v>691</v>
      </c>
      <c r="B14" s="181" t="s">
        <v>692</v>
      </c>
      <c r="C14" s="182">
        <f>SUM(C15:C19)</f>
        <v>79847619191</v>
      </c>
      <c r="D14" s="182">
        <f>SUM(D15:D19)</f>
        <v>182590245174</v>
      </c>
    </row>
    <row r="15" spans="1:4">
      <c r="A15" s="183">
        <v>1</v>
      </c>
      <c r="B15" s="184" t="s">
        <v>693</v>
      </c>
      <c r="C15" s="185">
        <v>2473952860</v>
      </c>
      <c r="D15" s="185">
        <v>10537586757</v>
      </c>
    </row>
    <row r="16" spans="1:4">
      <c r="A16" s="183">
        <v>2</v>
      </c>
      <c r="B16" s="184" t="s">
        <v>694</v>
      </c>
      <c r="C16" s="185">
        <v>21300000000</v>
      </c>
      <c r="D16" s="185">
        <v>70980511000</v>
      </c>
    </row>
    <row r="17" spans="1:5">
      <c r="A17" s="183">
        <v>3</v>
      </c>
      <c r="B17" s="184" t="s">
        <v>695</v>
      </c>
      <c r="C17" s="185">
        <v>54180699979</v>
      </c>
      <c r="D17" s="185">
        <v>93078524849</v>
      </c>
    </row>
    <row r="18" spans="1:5">
      <c r="A18" s="183">
        <v>4</v>
      </c>
      <c r="B18" s="184" t="s">
        <v>696</v>
      </c>
      <c r="C18" s="185">
        <v>3957407</v>
      </c>
      <c r="D18" s="185">
        <v>10802181</v>
      </c>
    </row>
    <row r="19" spans="1:5">
      <c r="A19" s="183">
        <v>5</v>
      </c>
      <c r="B19" s="184" t="s">
        <v>697</v>
      </c>
      <c r="C19" s="185">
        <v>1889008945</v>
      </c>
      <c r="D19" s="185">
        <v>7982820387</v>
      </c>
    </row>
    <row r="20" spans="1:5">
      <c r="A20" s="209" t="s">
        <v>698</v>
      </c>
      <c r="B20" s="210" t="s">
        <v>699</v>
      </c>
      <c r="C20" s="211">
        <f>C21+C22+C27+C28+C29</f>
        <v>124679117384</v>
      </c>
      <c r="D20" s="211">
        <f>D21+D22+D27+D28+D29</f>
        <v>116892568147</v>
      </c>
    </row>
    <row r="21" spans="1:5">
      <c r="A21" s="183">
        <v>1</v>
      </c>
      <c r="B21" s="184" t="s">
        <v>700</v>
      </c>
      <c r="C21" s="185"/>
      <c r="D21" s="185"/>
    </row>
    <row r="22" spans="1:5">
      <c r="A22" s="183">
        <v>2</v>
      </c>
      <c r="B22" s="184" t="s">
        <v>701</v>
      </c>
      <c r="C22" s="185">
        <f>SUM(C23:C26)</f>
        <v>124570476864</v>
      </c>
      <c r="D22" s="185">
        <f>SUM(D23:D26)</f>
        <v>116759906310</v>
      </c>
    </row>
    <row r="23" spans="1:5">
      <c r="A23" s="183"/>
      <c r="B23" s="184" t="s">
        <v>702</v>
      </c>
      <c r="C23" s="200">
        <v>10245944679</v>
      </c>
      <c r="D23" s="185">
        <v>4420972702</v>
      </c>
    </row>
    <row r="24" spans="1:5">
      <c r="A24" s="183"/>
      <c r="B24" s="184" t="s">
        <v>703</v>
      </c>
      <c r="C24" s="200">
        <v>16263057000</v>
      </c>
      <c r="D24" s="185">
        <v>10500000</v>
      </c>
    </row>
    <row r="25" spans="1:5">
      <c r="A25" s="183"/>
      <c r="B25" s="184" t="s">
        <v>704</v>
      </c>
      <c r="C25" s="185"/>
      <c r="D25" s="185"/>
    </row>
    <row r="26" spans="1:5">
      <c r="A26" s="183"/>
      <c r="B26" s="184" t="s">
        <v>705</v>
      </c>
      <c r="C26" s="200">
        <v>98061475185</v>
      </c>
      <c r="D26" s="185">
        <v>112328433608</v>
      </c>
    </row>
    <row r="27" spans="1:5">
      <c r="A27" s="183">
        <v>3</v>
      </c>
      <c r="B27" s="184" t="s">
        <v>706</v>
      </c>
      <c r="C27" s="185"/>
      <c r="D27" s="185"/>
    </row>
    <row r="28" spans="1:5">
      <c r="A28" s="183">
        <v>4</v>
      </c>
      <c r="B28" s="184" t="s">
        <v>707</v>
      </c>
      <c r="C28" s="185"/>
      <c r="D28" s="185"/>
    </row>
    <row r="29" spans="1:5">
      <c r="A29" s="186">
        <v>5</v>
      </c>
      <c r="B29" s="187" t="s">
        <v>708</v>
      </c>
      <c r="C29" s="188">
        <v>108640520</v>
      </c>
      <c r="D29" s="188">
        <v>132661837</v>
      </c>
    </row>
    <row r="30" spans="1:5" ht="32.25" customHeight="1">
      <c r="A30" s="179" t="s">
        <v>709</v>
      </c>
      <c r="B30" s="189" t="s">
        <v>710</v>
      </c>
      <c r="C30" s="190">
        <f>C20+C14</f>
        <v>204526736575</v>
      </c>
      <c r="D30" s="190">
        <f>D20+D14</f>
        <v>299482813321</v>
      </c>
    </row>
    <row r="31" spans="1:5">
      <c r="A31" s="202" t="s">
        <v>711</v>
      </c>
      <c r="B31" s="203" t="s">
        <v>712</v>
      </c>
      <c r="C31" s="204">
        <f>SUM(C32:C33)</f>
        <v>45353095520</v>
      </c>
      <c r="D31" s="204">
        <f>SUM(D32:D33)</f>
        <v>138929965384</v>
      </c>
    </row>
    <row r="32" spans="1:5">
      <c r="A32" s="183">
        <v>1</v>
      </c>
      <c r="B32" s="184" t="s">
        <v>713</v>
      </c>
      <c r="C32" s="200">
        <v>45353095520</v>
      </c>
      <c r="D32" s="185">
        <v>138929965384</v>
      </c>
      <c r="E32" s="208"/>
    </row>
    <row r="33" spans="1:5">
      <c r="A33" s="183">
        <v>2</v>
      </c>
      <c r="B33" s="184" t="s">
        <v>714</v>
      </c>
      <c r="C33" s="200"/>
      <c r="D33" s="185"/>
      <c r="E33" s="208"/>
    </row>
    <row r="34" spans="1:5">
      <c r="A34" s="209" t="s">
        <v>715</v>
      </c>
      <c r="B34" s="210" t="s">
        <v>716</v>
      </c>
      <c r="C34" s="211">
        <f>C35+C45</f>
        <v>159173641055</v>
      </c>
      <c r="D34" s="211">
        <f>D35+D45</f>
        <v>160552847937</v>
      </c>
      <c r="E34" s="208"/>
    </row>
    <row r="35" spans="1:5">
      <c r="A35" s="183">
        <v>1</v>
      </c>
      <c r="B35" s="184" t="s">
        <v>716</v>
      </c>
      <c r="C35" s="185">
        <f>SUM(C36:C44)</f>
        <v>159173641055</v>
      </c>
      <c r="D35" s="185">
        <f>SUM(D36:D44)</f>
        <v>160552847937</v>
      </c>
      <c r="E35" s="208"/>
    </row>
    <row r="36" spans="1:5">
      <c r="A36" s="183"/>
      <c r="B36" s="184" t="s">
        <v>717</v>
      </c>
      <c r="C36" s="185">
        <v>82146920000</v>
      </c>
      <c r="D36" s="185">
        <v>82146920000</v>
      </c>
      <c r="E36" s="208"/>
    </row>
    <row r="37" spans="1:5">
      <c r="A37" s="183"/>
      <c r="B37" s="184" t="s">
        <v>718</v>
      </c>
      <c r="C37" s="185">
        <v>32390192180</v>
      </c>
      <c r="D37" s="185">
        <v>32390192180</v>
      </c>
      <c r="E37" s="208"/>
    </row>
    <row r="38" spans="1:5">
      <c r="A38" s="183"/>
      <c r="B38" s="184" t="s">
        <v>719</v>
      </c>
      <c r="C38" s="185"/>
      <c r="D38" s="185"/>
      <c r="E38" s="208"/>
    </row>
    <row r="39" spans="1:5">
      <c r="A39" s="183"/>
      <c r="B39" s="184" t="s">
        <v>720</v>
      </c>
      <c r="C39" s="185">
        <v>-6465116864</v>
      </c>
      <c r="D39" s="185">
        <v>-6465116864</v>
      </c>
      <c r="E39" s="208"/>
    </row>
    <row r="40" spans="1:5">
      <c r="A40" s="183"/>
      <c r="B40" s="184" t="s">
        <v>721</v>
      </c>
      <c r="C40" s="185"/>
      <c r="D40" s="185"/>
      <c r="E40" s="208"/>
    </row>
    <row r="41" spans="1:5">
      <c r="A41" s="205"/>
      <c r="B41" s="206" t="s">
        <v>722</v>
      </c>
      <c r="C41" s="207"/>
      <c r="D41" s="207"/>
    </row>
    <row r="42" spans="1:5">
      <c r="A42" s="183"/>
      <c r="B42" s="184" t="s">
        <v>723</v>
      </c>
      <c r="C42" s="185">
        <v>35213905585</v>
      </c>
      <c r="D42" s="185">
        <v>30884234947</v>
      </c>
    </row>
    <row r="43" spans="1:5">
      <c r="A43" s="183"/>
      <c r="B43" s="184" t="s">
        <v>724</v>
      </c>
      <c r="C43" s="200">
        <v>6894898070</v>
      </c>
      <c r="D43" s="185">
        <v>12603775590</v>
      </c>
    </row>
    <row r="44" spans="1:5">
      <c r="A44" s="183"/>
      <c r="B44" s="184" t="s">
        <v>725</v>
      </c>
      <c r="C44" s="185">
        <v>8992842084</v>
      </c>
      <c r="D44" s="185">
        <v>8992842084</v>
      </c>
    </row>
    <row r="45" spans="1:5">
      <c r="A45" s="183">
        <v>2</v>
      </c>
      <c r="B45" s="184" t="s">
        <v>726</v>
      </c>
      <c r="C45" s="185"/>
      <c r="D45" s="185"/>
    </row>
    <row r="46" spans="1:5">
      <c r="A46" s="183"/>
      <c r="B46" s="184" t="s">
        <v>727</v>
      </c>
      <c r="C46" s="185"/>
      <c r="D46" s="185"/>
    </row>
    <row r="47" spans="1:5">
      <c r="A47" s="186"/>
      <c r="B47" s="187" t="s">
        <v>728</v>
      </c>
      <c r="C47" s="188"/>
      <c r="D47" s="188"/>
    </row>
    <row r="48" spans="1:5" ht="31.5" customHeight="1">
      <c r="A48" s="189" t="s">
        <v>0</v>
      </c>
      <c r="B48" s="189" t="s">
        <v>1</v>
      </c>
      <c r="C48" s="190">
        <f>C34+C31</f>
        <v>204526736575</v>
      </c>
      <c r="D48" s="190">
        <f>D34+D31</f>
        <v>299482813321</v>
      </c>
    </row>
    <row r="49" spans="1:4">
      <c r="A49" s="191"/>
      <c r="C49" s="201"/>
    </row>
    <row r="50" spans="1:4">
      <c r="A50" s="191"/>
    </row>
    <row r="51" spans="1:4">
      <c r="A51" s="191"/>
    </row>
    <row r="52" spans="1:4">
      <c r="A52" s="191"/>
    </row>
    <row r="53" spans="1:4">
      <c r="A53" s="233" t="s">
        <v>2</v>
      </c>
      <c r="B53" s="233"/>
      <c r="C53" s="233"/>
      <c r="D53" s="233"/>
    </row>
    <row r="54" spans="1:4">
      <c r="A54" s="237" t="s">
        <v>3</v>
      </c>
      <c r="B54" s="237"/>
      <c r="C54" s="237"/>
      <c r="D54" s="237"/>
    </row>
    <row r="55" spans="1:4">
      <c r="A55" s="191"/>
    </row>
    <row r="56" spans="1:4">
      <c r="A56" s="179" t="s">
        <v>689</v>
      </c>
      <c r="B56" s="179" t="s">
        <v>492</v>
      </c>
      <c r="C56" s="179" t="s">
        <v>4</v>
      </c>
      <c r="D56" s="179" t="s">
        <v>5</v>
      </c>
    </row>
    <row r="57" spans="1:4">
      <c r="A57" s="192">
        <v>1</v>
      </c>
      <c r="B57" s="193" t="s">
        <v>6</v>
      </c>
      <c r="C57" s="194">
        <v>32931104215</v>
      </c>
      <c r="D57" s="194">
        <v>259842636471</v>
      </c>
    </row>
    <row r="58" spans="1:4">
      <c r="A58" s="183">
        <v>2</v>
      </c>
      <c r="B58" s="184" t="s">
        <v>7</v>
      </c>
      <c r="C58" s="185"/>
      <c r="D58" s="185"/>
    </row>
    <row r="59" spans="1:4">
      <c r="A59" s="183">
        <v>3</v>
      </c>
      <c r="B59" s="184" t="s">
        <v>8</v>
      </c>
      <c r="C59" s="185">
        <f>C57-C58</f>
        <v>32931104215</v>
      </c>
      <c r="D59" s="185">
        <f>D57-D58</f>
        <v>259842636471</v>
      </c>
    </row>
    <row r="60" spans="1:4">
      <c r="A60" s="183">
        <v>4</v>
      </c>
      <c r="B60" s="184" t="s">
        <v>612</v>
      </c>
      <c r="C60" s="185">
        <v>23904022550</v>
      </c>
      <c r="D60" s="185">
        <v>225771088368</v>
      </c>
    </row>
    <row r="61" spans="1:4">
      <c r="A61" s="183">
        <v>5</v>
      </c>
      <c r="B61" s="184" t="s">
        <v>9</v>
      </c>
      <c r="C61" s="185">
        <f>C59-C60</f>
        <v>9027081665</v>
      </c>
      <c r="D61" s="185">
        <f>D59-D60</f>
        <v>34071548103</v>
      </c>
    </row>
    <row r="62" spans="1:4">
      <c r="A62" s="183">
        <v>6</v>
      </c>
      <c r="B62" s="184" t="s">
        <v>614</v>
      </c>
      <c r="C62" s="185">
        <v>1160582077</v>
      </c>
      <c r="D62" s="185">
        <v>11237648017</v>
      </c>
    </row>
    <row r="63" spans="1:4">
      <c r="A63" s="183">
        <v>7</v>
      </c>
      <c r="B63" s="184" t="s">
        <v>618</v>
      </c>
      <c r="C63" s="185">
        <v>575370079</v>
      </c>
      <c r="D63" s="185">
        <v>4318930353</v>
      </c>
    </row>
    <row r="64" spans="1:4">
      <c r="A64" s="183">
        <v>8</v>
      </c>
      <c r="B64" s="184" t="s">
        <v>10</v>
      </c>
      <c r="C64" s="185">
        <v>3805509191</v>
      </c>
      <c r="D64" s="185">
        <v>17792063737</v>
      </c>
    </row>
    <row r="65" spans="1:4">
      <c r="A65" s="183">
        <v>9</v>
      </c>
      <c r="B65" s="184" t="s">
        <v>11</v>
      </c>
      <c r="C65" s="185">
        <v>1728507147</v>
      </c>
      <c r="D65" s="185">
        <v>5347630913</v>
      </c>
    </row>
    <row r="66" spans="1:4">
      <c r="A66" s="183">
        <v>10</v>
      </c>
      <c r="B66" s="184" t="s">
        <v>12</v>
      </c>
      <c r="C66" s="185">
        <f>C61+C62-C63-C64-C65</f>
        <v>4078277325</v>
      </c>
      <c r="D66" s="185">
        <f>D61+D62-D63-D64-D65</f>
        <v>17850571117</v>
      </c>
    </row>
    <row r="67" spans="1:4">
      <c r="A67" s="183">
        <v>11</v>
      </c>
      <c r="B67" s="184" t="s">
        <v>624</v>
      </c>
      <c r="C67" s="185">
        <v>97785044</v>
      </c>
      <c r="D67" s="185">
        <v>347831309</v>
      </c>
    </row>
    <row r="68" spans="1:4">
      <c r="A68" s="183">
        <v>12</v>
      </c>
      <c r="B68" s="184" t="s">
        <v>626</v>
      </c>
      <c r="C68" s="185">
        <v>7977823</v>
      </c>
      <c r="D68" s="185">
        <v>7989707</v>
      </c>
    </row>
    <row r="69" spans="1:4">
      <c r="A69" s="183">
        <v>13</v>
      </c>
      <c r="B69" s="184" t="s">
        <v>13</v>
      </c>
      <c r="C69" s="185">
        <f>C67-C68</f>
        <v>89807221</v>
      </c>
      <c r="D69" s="185">
        <f>D67-D68</f>
        <v>339841602</v>
      </c>
    </row>
    <row r="70" spans="1:4">
      <c r="A70" s="183">
        <v>14</v>
      </c>
      <c r="B70" s="184" t="s">
        <v>14</v>
      </c>
      <c r="C70" s="221">
        <f>C66+C69</f>
        <v>4168084546</v>
      </c>
      <c r="D70" s="221">
        <f>D66+D69</f>
        <v>18190412719</v>
      </c>
    </row>
    <row r="71" spans="1:4">
      <c r="A71" s="183">
        <v>15</v>
      </c>
      <c r="B71" s="184" t="s">
        <v>15</v>
      </c>
      <c r="C71" s="185">
        <f>(C70+67500000+7976190-2112439)*22%+635752+920765737</f>
        <v>1854520114.3400002</v>
      </c>
      <c r="D71" s="185">
        <f>(D70+187500000+7976190-2112439)*22%+635752+920765737</f>
        <v>4965832312.3999996</v>
      </c>
    </row>
    <row r="72" spans="1:4">
      <c r="A72" s="183">
        <v>16</v>
      </c>
      <c r="B72" s="184" t="s">
        <v>16</v>
      </c>
      <c r="C72" s="185">
        <v>464737</v>
      </c>
      <c r="D72" s="185">
        <v>464737</v>
      </c>
    </row>
    <row r="73" spans="1:4">
      <c r="A73" s="183">
        <v>17</v>
      </c>
      <c r="B73" s="184" t="s">
        <v>17</v>
      </c>
      <c r="C73" s="185">
        <f>C70-C71-C72</f>
        <v>2313099694.6599998</v>
      </c>
      <c r="D73" s="185">
        <f>D70-D71-D72</f>
        <v>13224115669.6</v>
      </c>
    </row>
    <row r="74" spans="1:4">
      <c r="A74" s="183">
        <v>18</v>
      </c>
      <c r="B74" s="184" t="s">
        <v>630</v>
      </c>
      <c r="C74" s="185">
        <f>C73/7911522</f>
        <v>292.3710121339484</v>
      </c>
      <c r="D74" s="185">
        <f>D73/7911522</f>
        <v>1671.5008401164782</v>
      </c>
    </row>
    <row r="75" spans="1:4">
      <c r="A75" s="186">
        <v>19</v>
      </c>
      <c r="B75" s="187" t="s">
        <v>18</v>
      </c>
      <c r="C75" s="188"/>
      <c r="D75" s="188"/>
    </row>
    <row r="76" spans="1:4">
      <c r="A76" s="191"/>
    </row>
    <row r="77" spans="1:4">
      <c r="A77" s="191"/>
    </row>
    <row r="78" spans="1:4">
      <c r="A78" s="191"/>
      <c r="C78" s="232" t="s">
        <v>44</v>
      </c>
      <c r="D78" s="232"/>
    </row>
    <row r="79" spans="1:4">
      <c r="C79" s="233" t="s">
        <v>19</v>
      </c>
      <c r="D79" s="233"/>
    </row>
  </sheetData>
  <mergeCells count="7">
    <mergeCell ref="A54:D54"/>
    <mergeCell ref="C78:D78"/>
    <mergeCell ref="C79:D79"/>
    <mergeCell ref="A9:D9"/>
    <mergeCell ref="A10:D10"/>
    <mergeCell ref="A11:D11"/>
    <mergeCell ref="A53:D53"/>
  </mergeCells>
  <phoneticPr fontId="0" type="noConversion"/>
  <pageMargins left="0.66" right="0.25" top="0.25" bottom="0.25" header="0" footer="0"/>
  <pageSetup paperSize="9" orientation="portrait" horizontalDpi="4294967293" verticalDpi="0"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dimension ref="A1:K494"/>
  <sheetViews>
    <sheetView topLeftCell="A189" workbookViewId="0">
      <selection activeCell="B472" sqref="B472"/>
    </sheetView>
  </sheetViews>
  <sheetFormatPr defaultRowHeight="15"/>
  <cols>
    <col min="1" max="1" width="36.5703125" style="24" customWidth="1"/>
    <col min="2" max="2" width="18" style="24" customWidth="1"/>
    <col min="3" max="3" width="17.42578125" style="24" customWidth="1"/>
    <col min="4" max="4" width="16.42578125" style="24" customWidth="1"/>
    <col min="5" max="5" width="17.28515625" style="24" customWidth="1"/>
    <col min="6" max="6" width="17.140625" style="24" customWidth="1"/>
    <col min="7" max="7" width="16.7109375" style="24" customWidth="1"/>
    <col min="8" max="8" width="9.140625" style="24"/>
    <col min="9" max="9" width="14.28515625" style="24" bestFit="1" customWidth="1"/>
    <col min="10" max="10" width="25.42578125" style="24" customWidth="1"/>
    <col min="11" max="16384" width="9.140625" style="24"/>
  </cols>
  <sheetData>
    <row r="1" spans="1:10">
      <c r="A1" s="56" t="s">
        <v>358</v>
      </c>
      <c r="B1" s="56"/>
      <c r="E1" s="56" t="s">
        <v>418</v>
      </c>
      <c r="F1" s="56"/>
      <c r="G1" s="56"/>
      <c r="H1" s="56"/>
    </row>
    <row r="2" spans="1:10">
      <c r="A2" s="56" t="s">
        <v>419</v>
      </c>
      <c r="B2" s="56"/>
      <c r="D2" s="24" t="s">
        <v>182</v>
      </c>
    </row>
    <row r="3" spans="1:10">
      <c r="A3" s="56" t="s">
        <v>420</v>
      </c>
      <c r="B3" s="56"/>
      <c r="D3" s="24" t="s">
        <v>421</v>
      </c>
    </row>
    <row r="5" spans="1:10" ht="18.75">
      <c r="A5" s="231" t="s">
        <v>422</v>
      </c>
      <c r="B5" s="231"/>
      <c r="C5" s="231"/>
      <c r="D5" s="231"/>
      <c r="E5" s="231"/>
      <c r="F5" s="231"/>
      <c r="G5" s="231"/>
      <c r="H5" s="64"/>
      <c r="I5" s="64"/>
      <c r="J5" s="64"/>
    </row>
    <row r="6" spans="1:10" ht="19.5">
      <c r="A6" s="241" t="s">
        <v>35</v>
      </c>
      <c r="B6" s="241"/>
      <c r="C6" s="241"/>
      <c r="D6" s="241"/>
      <c r="E6" s="241"/>
      <c r="F6" s="241"/>
      <c r="G6" s="241"/>
      <c r="H6" s="65"/>
      <c r="I6" s="65"/>
      <c r="J6" s="65"/>
    </row>
    <row r="8" spans="1:10">
      <c r="A8" s="39" t="s">
        <v>423</v>
      </c>
      <c r="B8" s="39"/>
    </row>
    <row r="9" spans="1:10">
      <c r="A9" s="24" t="s">
        <v>424</v>
      </c>
    </row>
    <row r="10" spans="1:10">
      <c r="A10" s="24" t="s">
        <v>425</v>
      </c>
    </row>
    <row r="11" spans="1:10">
      <c r="A11" s="24" t="s">
        <v>426</v>
      </c>
    </row>
    <row r="12" spans="1:10">
      <c r="A12" s="24" t="s">
        <v>427</v>
      </c>
    </row>
    <row r="13" spans="1:10">
      <c r="A13" s="24" t="s">
        <v>428</v>
      </c>
    </row>
    <row r="14" spans="1:10">
      <c r="A14" s="24" t="s">
        <v>45</v>
      </c>
    </row>
    <row r="15" spans="1:10">
      <c r="A15" s="24" t="s">
        <v>46</v>
      </c>
      <c r="E15" s="66"/>
    </row>
    <row r="16" spans="1:10">
      <c r="A16" s="24" t="s">
        <v>47</v>
      </c>
      <c r="E16" s="66"/>
    </row>
    <row r="17" spans="1:5">
      <c r="A17" s="24" t="s">
        <v>48</v>
      </c>
      <c r="E17" s="66"/>
    </row>
    <row r="19" spans="1:5">
      <c r="A19" s="67" t="s">
        <v>429</v>
      </c>
      <c r="B19" s="67"/>
    </row>
    <row r="20" spans="1:5">
      <c r="A20" s="24" t="s">
        <v>430</v>
      </c>
    </row>
    <row r="22" spans="1:5">
      <c r="A22" s="67" t="s">
        <v>431</v>
      </c>
      <c r="B22" s="67"/>
    </row>
    <row r="23" spans="1:5">
      <c r="A23" s="24" t="s">
        <v>432</v>
      </c>
    </row>
    <row r="24" spans="1:5">
      <c r="A24" s="24" t="s">
        <v>433</v>
      </c>
    </row>
    <row r="25" spans="1:5">
      <c r="A25" s="24" t="s">
        <v>434</v>
      </c>
    </row>
    <row r="26" spans="1:5">
      <c r="A26" s="24" t="s">
        <v>435</v>
      </c>
    </row>
    <row r="27" spans="1:5">
      <c r="A27" s="24" t="s">
        <v>436</v>
      </c>
    </row>
    <row r="28" spans="1:5">
      <c r="A28" s="24" t="s">
        <v>437</v>
      </c>
    </row>
    <row r="30" spans="1:5">
      <c r="A30" s="39" t="s">
        <v>50</v>
      </c>
    </row>
    <row r="31" spans="1:5">
      <c r="A31" s="39" t="s">
        <v>49</v>
      </c>
      <c r="B31" s="39"/>
    </row>
    <row r="32" spans="1:5">
      <c r="A32" s="24" t="s">
        <v>438</v>
      </c>
    </row>
    <row r="33" spans="1:2">
      <c r="A33" s="24" t="s">
        <v>439</v>
      </c>
    </row>
    <row r="36" spans="1:2">
      <c r="A36" s="39" t="s">
        <v>53</v>
      </c>
      <c r="B36" s="39"/>
    </row>
    <row r="37" spans="1:2">
      <c r="A37" s="67" t="s">
        <v>51</v>
      </c>
      <c r="B37" s="67"/>
    </row>
    <row r="38" spans="1:2">
      <c r="A38" s="24" t="s">
        <v>440</v>
      </c>
    </row>
    <row r="39" spans="1:2">
      <c r="A39" s="24" t="s">
        <v>441</v>
      </c>
    </row>
    <row r="41" spans="1:2">
      <c r="A41" s="67" t="s">
        <v>52</v>
      </c>
      <c r="B41" s="67"/>
    </row>
    <row r="42" spans="1:2">
      <c r="A42" s="24" t="s">
        <v>442</v>
      </c>
    </row>
    <row r="44" spans="1:2">
      <c r="A44" s="67" t="s">
        <v>54</v>
      </c>
      <c r="B44" s="67"/>
    </row>
    <row r="45" spans="1:2">
      <c r="A45" s="24" t="s">
        <v>443</v>
      </c>
    </row>
    <row r="47" spans="1:2">
      <c r="A47" s="39" t="s">
        <v>55</v>
      </c>
      <c r="B47" s="39"/>
    </row>
    <row r="48" spans="1:2">
      <c r="A48" s="67" t="s">
        <v>73</v>
      </c>
    </row>
    <row r="49" spans="1:7" ht="15" customHeight="1">
      <c r="A49" s="116" t="s">
        <v>56</v>
      </c>
    </row>
    <row r="50" spans="1:7">
      <c r="A50" s="24" t="s">
        <v>57</v>
      </c>
    </row>
    <row r="51" spans="1:7" ht="15" customHeight="1">
      <c r="A51" s="116" t="s">
        <v>69</v>
      </c>
      <c r="B51" s="116"/>
      <c r="C51" s="116"/>
      <c r="D51" s="116"/>
      <c r="E51" s="116"/>
      <c r="F51" s="116"/>
      <c r="G51" s="116"/>
    </row>
    <row r="52" spans="1:7">
      <c r="A52" s="24" t="s">
        <v>68</v>
      </c>
    </row>
    <row r="53" spans="1:7">
      <c r="A53" s="223" t="s">
        <v>70</v>
      </c>
    </row>
    <row r="54" spans="1:7">
      <c r="A54" s="223" t="s">
        <v>72</v>
      </c>
    </row>
    <row r="55" spans="1:7">
      <c r="A55" s="24" t="s">
        <v>71</v>
      </c>
    </row>
    <row r="57" spans="1:7">
      <c r="A57" s="67" t="s">
        <v>74</v>
      </c>
    </row>
    <row r="58" spans="1:7">
      <c r="A58" s="24" t="s">
        <v>78</v>
      </c>
    </row>
    <row r="59" spans="1:7">
      <c r="A59" s="24" t="s">
        <v>79</v>
      </c>
    </row>
    <row r="60" spans="1:7">
      <c r="A60" s="24" t="s">
        <v>80</v>
      </c>
    </row>
    <row r="61" spans="1:7">
      <c r="A61" s="24" t="s">
        <v>81</v>
      </c>
    </row>
    <row r="63" spans="1:7">
      <c r="A63" s="67" t="s">
        <v>82</v>
      </c>
    </row>
    <row r="64" spans="1:7">
      <c r="A64" s="24" t="s">
        <v>83</v>
      </c>
    </row>
    <row r="65" spans="1:4">
      <c r="A65" s="24" t="s">
        <v>84</v>
      </c>
    </row>
    <row r="66" spans="1:4">
      <c r="A66" s="24" t="s">
        <v>85</v>
      </c>
    </row>
    <row r="67" spans="1:4">
      <c r="A67" s="24" t="s">
        <v>86</v>
      </c>
    </row>
    <row r="68" spans="1:4">
      <c r="A68" s="24" t="s">
        <v>87</v>
      </c>
    </row>
    <row r="71" spans="1:4">
      <c r="A71" s="67" t="s">
        <v>88</v>
      </c>
    </row>
    <row r="72" spans="1:4">
      <c r="A72" s="24" t="s">
        <v>89</v>
      </c>
    </row>
    <row r="73" spans="1:4">
      <c r="A73" s="24" t="s">
        <v>90</v>
      </c>
    </row>
    <row r="74" spans="1:4">
      <c r="A74" s="24" t="s">
        <v>101</v>
      </c>
    </row>
    <row r="76" spans="1:4">
      <c r="B76" s="24" t="s">
        <v>91</v>
      </c>
      <c r="D76" s="24" t="s">
        <v>92</v>
      </c>
    </row>
    <row r="77" spans="1:4">
      <c r="B77" s="24" t="s">
        <v>93</v>
      </c>
      <c r="D77" s="24" t="s">
        <v>94</v>
      </c>
    </row>
    <row r="78" spans="1:4">
      <c r="B78" s="24" t="s">
        <v>95</v>
      </c>
      <c r="D78" s="24" t="s">
        <v>96</v>
      </c>
    </row>
    <row r="79" spans="1:4">
      <c r="B79" s="24" t="s">
        <v>97</v>
      </c>
      <c r="D79" s="24" t="s">
        <v>98</v>
      </c>
    </row>
    <row r="80" spans="1:4">
      <c r="B80" s="24" t="s">
        <v>99</v>
      </c>
      <c r="D80" s="24" t="s">
        <v>100</v>
      </c>
    </row>
    <row r="82" spans="1:1">
      <c r="A82" s="67" t="s">
        <v>102</v>
      </c>
    </row>
    <row r="83" spans="1:1">
      <c r="A83" s="24" t="s">
        <v>103</v>
      </c>
    </row>
    <row r="84" spans="1:1">
      <c r="A84" s="24" t="s">
        <v>104</v>
      </c>
    </row>
    <row r="85" spans="1:1">
      <c r="A85" s="24" t="s">
        <v>105</v>
      </c>
    </row>
    <row r="86" spans="1:1">
      <c r="A86" s="24" t="s">
        <v>106</v>
      </c>
    </row>
    <row r="87" spans="1:1">
      <c r="A87" s="24" t="s">
        <v>107</v>
      </c>
    </row>
    <row r="88" spans="1:1">
      <c r="A88" s="24" t="s">
        <v>108</v>
      </c>
    </row>
    <row r="89" spans="1:1">
      <c r="A89" s="24" t="s">
        <v>109</v>
      </c>
    </row>
    <row r="91" spans="1:1">
      <c r="A91" s="67" t="s">
        <v>110</v>
      </c>
    </row>
    <row r="92" spans="1:1">
      <c r="A92" s="24" t="s">
        <v>111</v>
      </c>
    </row>
    <row r="93" spans="1:1">
      <c r="A93" s="24" t="s">
        <v>112</v>
      </c>
    </row>
    <row r="94" spans="1:1">
      <c r="A94" s="67"/>
    </row>
    <row r="95" spans="1:1">
      <c r="A95" s="67" t="s">
        <v>113</v>
      </c>
    </row>
    <row r="96" spans="1:1">
      <c r="A96" s="24" t="s">
        <v>114</v>
      </c>
    </row>
    <row r="97" spans="1:11">
      <c r="A97" s="24" t="s">
        <v>115</v>
      </c>
    </row>
    <row r="98" spans="1:11">
      <c r="A98" s="24" t="s">
        <v>116</v>
      </c>
    </row>
    <row r="99" spans="1:11">
      <c r="A99" s="24" t="s">
        <v>117</v>
      </c>
    </row>
    <row r="100" spans="1:11">
      <c r="A100" s="24" t="s">
        <v>118</v>
      </c>
    </row>
    <row r="102" spans="1:11" ht="15" customHeight="1">
      <c r="A102" s="67" t="s">
        <v>119</v>
      </c>
      <c r="B102" s="67"/>
      <c r="C102" s="67"/>
      <c r="D102" s="67"/>
      <c r="E102" s="67"/>
      <c r="F102" s="67"/>
      <c r="G102" s="67"/>
      <c r="H102" s="67"/>
      <c r="I102" s="67"/>
      <c r="J102" s="67"/>
      <c r="K102" s="67"/>
    </row>
    <row r="103" spans="1:11">
      <c r="A103" s="223" t="s">
        <v>120</v>
      </c>
    </row>
    <row r="104" spans="1:11">
      <c r="A104" s="24" t="s">
        <v>121</v>
      </c>
    </row>
    <row r="105" spans="1:11">
      <c r="A105" s="24" t="s">
        <v>122</v>
      </c>
    </row>
    <row r="106" spans="1:11">
      <c r="A106" s="67" t="s">
        <v>123</v>
      </c>
    </row>
    <row r="107" spans="1:11">
      <c r="A107" s="24" t="s">
        <v>125</v>
      </c>
    </row>
    <row r="108" spans="1:11">
      <c r="A108" s="24" t="s">
        <v>124</v>
      </c>
    </row>
    <row r="109" spans="1:11">
      <c r="A109" s="24" t="s">
        <v>126</v>
      </c>
    </row>
    <row r="110" spans="1:11">
      <c r="A110" s="24" t="s">
        <v>127</v>
      </c>
    </row>
    <row r="112" spans="1:11">
      <c r="A112" s="67" t="s">
        <v>128</v>
      </c>
    </row>
    <row r="113" spans="1:1">
      <c r="A113" s="24" t="s">
        <v>129</v>
      </c>
    </row>
    <row r="114" spans="1:1">
      <c r="A114" s="24" t="s">
        <v>130</v>
      </c>
    </row>
    <row r="115" spans="1:1">
      <c r="A115" s="24" t="s">
        <v>131</v>
      </c>
    </row>
    <row r="116" spans="1:1">
      <c r="A116" s="24" t="s">
        <v>132</v>
      </c>
    </row>
    <row r="117" spans="1:1">
      <c r="A117" s="24" t="s">
        <v>133</v>
      </c>
    </row>
    <row r="118" spans="1:1">
      <c r="A118" s="223" t="s">
        <v>134</v>
      </c>
    </row>
    <row r="119" spans="1:1">
      <c r="A119" s="24" t="s">
        <v>135</v>
      </c>
    </row>
    <row r="120" spans="1:1">
      <c r="A120" s="24" t="s">
        <v>136</v>
      </c>
    </row>
    <row r="121" spans="1:1">
      <c r="A121" s="24" t="s">
        <v>137</v>
      </c>
    </row>
    <row r="123" spans="1:1">
      <c r="A123" s="67" t="s">
        <v>138</v>
      </c>
    </row>
    <row r="124" spans="1:1">
      <c r="A124" s="55" t="s">
        <v>139</v>
      </c>
    </row>
    <row r="125" spans="1:1">
      <c r="A125" s="24" t="s">
        <v>140</v>
      </c>
    </row>
    <row r="126" spans="1:1">
      <c r="A126" s="24" t="s">
        <v>141</v>
      </c>
    </row>
    <row r="127" spans="1:1">
      <c r="A127" s="24" t="s">
        <v>142</v>
      </c>
    </row>
    <row r="128" spans="1:1">
      <c r="A128" s="24" t="s">
        <v>143</v>
      </c>
    </row>
    <row r="129" spans="1:7">
      <c r="A129" s="24" t="s">
        <v>144</v>
      </c>
    </row>
    <row r="130" spans="1:7">
      <c r="A130" s="24" t="s">
        <v>145</v>
      </c>
    </row>
    <row r="132" spans="1:7">
      <c r="A132" s="55" t="s">
        <v>146</v>
      </c>
    </row>
    <row r="133" spans="1:7">
      <c r="A133" s="24" t="s">
        <v>147</v>
      </c>
    </row>
    <row r="134" spans="1:7">
      <c r="A134" s="24" t="s">
        <v>148</v>
      </c>
    </row>
    <row r="135" spans="1:7">
      <c r="A135" s="24" t="s">
        <v>149</v>
      </c>
    </row>
    <row r="136" spans="1:7">
      <c r="A136" s="131" t="s">
        <v>150</v>
      </c>
      <c r="B136" s="131"/>
      <c r="C136" s="131"/>
      <c r="D136" s="131"/>
      <c r="E136" s="131"/>
      <c r="F136" s="131"/>
      <c r="G136" s="131"/>
    </row>
    <row r="137" spans="1:7">
      <c r="A137" s="131" t="s">
        <v>151</v>
      </c>
      <c r="B137" s="131"/>
      <c r="C137" s="131"/>
      <c r="D137" s="131"/>
      <c r="E137" s="131"/>
      <c r="F137" s="131"/>
      <c r="G137" s="131"/>
    </row>
    <row r="138" spans="1:7">
      <c r="A138" s="24" t="s">
        <v>152</v>
      </c>
    </row>
    <row r="139" spans="1:7">
      <c r="A139" s="24" t="s">
        <v>153</v>
      </c>
    </row>
    <row r="140" spans="1:7">
      <c r="A140" s="24" t="s">
        <v>154</v>
      </c>
    </row>
    <row r="141" spans="1:7">
      <c r="A141" s="55" t="s">
        <v>155</v>
      </c>
    </row>
    <row r="142" spans="1:7">
      <c r="A142" s="24" t="s">
        <v>156</v>
      </c>
    </row>
    <row r="143" spans="1:7">
      <c r="A143" s="24" t="s">
        <v>157</v>
      </c>
    </row>
    <row r="144" spans="1:7">
      <c r="A144" s="24" t="s">
        <v>158</v>
      </c>
    </row>
    <row r="145" spans="1:11">
      <c r="A145" s="24" t="s">
        <v>150</v>
      </c>
    </row>
    <row r="146" spans="1:11">
      <c r="A146" s="24" t="s">
        <v>159</v>
      </c>
    </row>
    <row r="148" spans="1:11">
      <c r="A148" s="67" t="s">
        <v>160</v>
      </c>
    </row>
    <row r="149" spans="1:11">
      <c r="A149" s="24" t="s">
        <v>161</v>
      </c>
    </row>
    <row r="150" spans="1:11">
      <c r="A150" s="24" t="s">
        <v>164</v>
      </c>
    </row>
    <row r="151" spans="1:11">
      <c r="A151" s="24" t="s">
        <v>165</v>
      </c>
    </row>
    <row r="152" spans="1:11">
      <c r="A152" s="24" t="s">
        <v>166</v>
      </c>
    </row>
    <row r="153" spans="1:11">
      <c r="A153" s="24" t="s">
        <v>162</v>
      </c>
    </row>
    <row r="154" spans="1:11">
      <c r="A154" s="24" t="s">
        <v>163</v>
      </c>
    </row>
    <row r="156" spans="1:11" ht="15" customHeight="1">
      <c r="A156" s="67" t="s">
        <v>167</v>
      </c>
      <c r="B156" s="67"/>
      <c r="C156" s="67"/>
      <c r="D156" s="67"/>
      <c r="E156" s="67"/>
      <c r="F156" s="67"/>
      <c r="G156" s="67"/>
      <c r="H156" s="67"/>
      <c r="I156" s="67"/>
      <c r="J156" s="67"/>
      <c r="K156" s="67"/>
    </row>
    <row r="157" spans="1:11">
      <c r="A157" s="24" t="s">
        <v>168</v>
      </c>
    </row>
    <row r="158" spans="1:11">
      <c r="A158" s="24" t="s">
        <v>169</v>
      </c>
    </row>
    <row r="159" spans="1:11">
      <c r="A159" s="24" t="s">
        <v>170</v>
      </c>
    </row>
    <row r="160" spans="1:11">
      <c r="A160" s="24" t="s">
        <v>171</v>
      </c>
    </row>
    <row r="162" spans="1:5">
      <c r="A162" s="39" t="s">
        <v>172</v>
      </c>
      <c r="B162" s="39"/>
    </row>
    <row r="163" spans="1:5">
      <c r="A163" s="68" t="s">
        <v>444</v>
      </c>
      <c r="B163" s="69"/>
      <c r="C163" s="165" t="s">
        <v>173</v>
      </c>
      <c r="D163" s="71"/>
      <c r="E163" s="72" t="s">
        <v>174</v>
      </c>
    </row>
    <row r="164" spans="1:5">
      <c r="A164" s="73" t="s">
        <v>445</v>
      </c>
      <c r="B164" s="74"/>
      <c r="C164" s="166">
        <v>94332123</v>
      </c>
      <c r="D164" s="76"/>
      <c r="E164" s="75">
        <v>229244957</v>
      </c>
    </row>
    <row r="165" spans="1:5">
      <c r="A165" s="77" t="s">
        <v>446</v>
      </c>
      <c r="B165" s="78"/>
      <c r="C165" s="16">
        <f>SUM(C166:C168)</f>
        <v>2379620737</v>
      </c>
      <c r="D165" s="80"/>
      <c r="E165" s="79">
        <f>SUM(E166:E168)</f>
        <v>10308341800</v>
      </c>
    </row>
    <row r="166" spans="1:5">
      <c r="A166" s="77" t="s">
        <v>447</v>
      </c>
      <c r="B166" s="78"/>
      <c r="C166" s="17">
        <v>2184282330</v>
      </c>
      <c r="D166" s="80"/>
      <c r="E166" s="81">
        <v>4048620169</v>
      </c>
    </row>
    <row r="167" spans="1:5">
      <c r="A167" s="77" t="s">
        <v>448</v>
      </c>
      <c r="B167" s="78"/>
      <c r="C167" s="17">
        <v>652815</v>
      </c>
      <c r="D167" s="80"/>
      <c r="E167" s="81">
        <v>4518953</v>
      </c>
    </row>
    <row r="168" spans="1:5">
      <c r="A168" s="77" t="s">
        <v>449</v>
      </c>
      <c r="B168" s="78"/>
      <c r="C168" s="17">
        <v>194685592</v>
      </c>
      <c r="D168" s="80"/>
      <c r="E168" s="81">
        <v>6255202678</v>
      </c>
    </row>
    <row r="169" spans="1:5">
      <c r="A169" s="77" t="s">
        <v>450</v>
      </c>
      <c r="B169" s="78"/>
      <c r="C169" s="16">
        <f>SUM(C171:C173)</f>
        <v>0</v>
      </c>
      <c r="D169" s="80"/>
      <c r="E169" s="79">
        <f>SUM(E171:E173)</f>
        <v>0</v>
      </c>
    </row>
    <row r="170" spans="1:5">
      <c r="A170" s="82" t="s">
        <v>451</v>
      </c>
      <c r="B170" s="78"/>
      <c r="C170" s="17"/>
      <c r="D170" s="80"/>
      <c r="E170" s="81"/>
    </row>
    <row r="171" spans="1:5">
      <c r="A171" s="83" t="s">
        <v>452</v>
      </c>
      <c r="B171" s="78"/>
      <c r="C171" s="17"/>
      <c r="D171" s="80"/>
      <c r="E171" s="81"/>
    </row>
    <row r="172" spans="1:5">
      <c r="A172" s="83" t="s">
        <v>453</v>
      </c>
      <c r="B172" s="78"/>
      <c r="C172" s="17"/>
      <c r="D172" s="80"/>
      <c r="E172" s="81"/>
    </row>
    <row r="173" spans="1:5">
      <c r="A173" s="83" t="s">
        <v>454</v>
      </c>
      <c r="B173" s="78"/>
      <c r="C173" s="17"/>
      <c r="D173" s="80"/>
      <c r="E173" s="81"/>
    </row>
    <row r="174" spans="1:5">
      <c r="A174" s="77"/>
      <c r="B174" s="78"/>
      <c r="C174" s="17"/>
      <c r="D174" s="80"/>
      <c r="E174" s="81"/>
    </row>
    <row r="175" spans="1:5">
      <c r="A175" s="84" t="s">
        <v>455</v>
      </c>
      <c r="B175" s="85"/>
      <c r="C175" s="23">
        <f>C164+C165+C169</f>
        <v>2473952860</v>
      </c>
      <c r="D175" s="87"/>
      <c r="E175" s="86">
        <f>E164+E165+E169</f>
        <v>10537586757</v>
      </c>
    </row>
    <row r="176" spans="1:5" hidden="1">
      <c r="A176" s="90"/>
      <c r="B176" s="90"/>
      <c r="C176" s="91"/>
      <c r="D176" s="91"/>
      <c r="E176" s="91"/>
    </row>
    <row r="177" spans="1:6" ht="20.25" customHeight="1">
      <c r="A177" s="92" t="s">
        <v>666</v>
      </c>
      <c r="B177" s="93"/>
      <c r="C177" s="70" t="str">
        <f>C163</f>
        <v>31/12/2014</v>
      </c>
      <c r="D177" s="71"/>
      <c r="E177" s="72" t="str">
        <f>E163</f>
        <v>01/01/2014</v>
      </c>
    </row>
    <row r="178" spans="1:6">
      <c r="A178" s="94" t="s">
        <v>456</v>
      </c>
      <c r="B178" s="52" t="s">
        <v>457</v>
      </c>
      <c r="C178" s="75">
        <f>SUM(C179:C181)</f>
        <v>0</v>
      </c>
      <c r="D178" s="52" t="s">
        <v>457</v>
      </c>
      <c r="E178" s="75">
        <f>SUM(E179:E181)</f>
        <v>2557969920</v>
      </c>
    </row>
    <row r="179" spans="1:6">
      <c r="A179" s="161" t="s">
        <v>679</v>
      </c>
      <c r="B179" s="173">
        <v>5</v>
      </c>
      <c r="C179" s="154"/>
      <c r="D179" s="54">
        <v>5</v>
      </c>
      <c r="E179" s="154"/>
    </row>
    <row r="180" spans="1:6">
      <c r="A180" s="94" t="s">
        <v>458</v>
      </c>
      <c r="B180" s="174"/>
      <c r="C180" s="109"/>
      <c r="D180" s="53">
        <v>211000</v>
      </c>
      <c r="E180" s="109">
        <v>2325100920</v>
      </c>
    </row>
    <row r="181" spans="1:6">
      <c r="A181" s="83" t="s">
        <v>459</v>
      </c>
      <c r="B181" s="95"/>
      <c r="C181" s="81"/>
      <c r="D181" s="17">
        <v>26800</v>
      </c>
      <c r="E181" s="81">
        <v>232869000</v>
      </c>
    </row>
    <row r="182" spans="1:6">
      <c r="A182" s="83" t="s">
        <v>460</v>
      </c>
      <c r="B182" s="96"/>
      <c r="C182" s="79">
        <f>SUM(C183:C186)</f>
        <v>21200000000</v>
      </c>
      <c r="D182" s="17"/>
      <c r="E182" s="79">
        <f>SUM(E183:E186)</f>
        <v>64700000000</v>
      </c>
    </row>
    <row r="183" spans="1:6">
      <c r="A183" s="83" t="s">
        <v>454</v>
      </c>
      <c r="B183" s="96"/>
      <c r="C183" s="81">
        <v>21200000000</v>
      </c>
      <c r="D183" s="17"/>
      <c r="E183" s="81">
        <v>21200000000</v>
      </c>
    </row>
    <row r="184" spans="1:6">
      <c r="A184" s="83" t="s">
        <v>461</v>
      </c>
      <c r="B184" s="96"/>
      <c r="C184" s="81"/>
      <c r="D184" s="17"/>
      <c r="E184" s="81">
        <v>11100000000</v>
      </c>
    </row>
    <row r="185" spans="1:6">
      <c r="A185" s="83" t="s">
        <v>453</v>
      </c>
      <c r="B185" s="96"/>
      <c r="C185" s="81"/>
      <c r="D185" s="17"/>
      <c r="E185" s="81">
        <v>28400000000</v>
      </c>
    </row>
    <row r="186" spans="1:6">
      <c r="A186" s="83" t="s">
        <v>452</v>
      </c>
      <c r="B186" s="96"/>
      <c r="C186" s="81"/>
      <c r="D186" s="17"/>
      <c r="E186" s="81">
        <v>4000000000</v>
      </c>
    </row>
    <row r="187" spans="1:6">
      <c r="A187" s="83" t="s">
        <v>462</v>
      </c>
      <c r="B187" s="96"/>
      <c r="C187" s="79">
        <f>SUM(C188:C188)</f>
        <v>100000000</v>
      </c>
      <c r="D187" s="17"/>
      <c r="E187" s="79">
        <f>SUM(E188:E188)</f>
        <v>4217691000</v>
      </c>
    </row>
    <row r="188" spans="1:6">
      <c r="A188" s="83" t="s">
        <v>665</v>
      </c>
      <c r="B188" s="96"/>
      <c r="C188" s="81">
        <v>100000000</v>
      </c>
      <c r="D188" s="17"/>
      <c r="E188" s="81">
        <v>4217691000</v>
      </c>
    </row>
    <row r="189" spans="1:6">
      <c r="A189" s="84" t="s">
        <v>455</v>
      </c>
      <c r="B189" s="21"/>
      <c r="C189" s="86">
        <f>C178+C182+C187</f>
        <v>21300000000</v>
      </c>
      <c r="D189" s="23"/>
      <c r="E189" s="86">
        <f>E178+E182+E187</f>
        <v>71475660920</v>
      </c>
      <c r="F189" s="197"/>
    </row>
    <row r="190" spans="1:6">
      <c r="A190" s="88"/>
      <c r="B190" s="88"/>
      <c r="C190" s="89"/>
      <c r="D190" s="89"/>
      <c r="E190" s="89"/>
    </row>
    <row r="191" spans="1:6" hidden="1">
      <c r="A191" s="56"/>
      <c r="B191" s="56"/>
      <c r="C191" s="91"/>
      <c r="D191" s="91"/>
      <c r="E191" s="91"/>
    </row>
    <row r="192" spans="1:6" ht="19.5" customHeight="1">
      <c r="A192" s="92" t="s">
        <v>463</v>
      </c>
      <c r="B192" s="93"/>
      <c r="C192" s="165" t="str">
        <f>C163</f>
        <v>31/12/2014</v>
      </c>
      <c r="D192" s="70"/>
      <c r="E192" s="72" t="str">
        <f>E177</f>
        <v>01/01/2014</v>
      </c>
    </row>
    <row r="193" spans="1:5">
      <c r="A193" s="94" t="s">
        <v>464</v>
      </c>
      <c r="B193" s="97"/>
      <c r="C193" s="167"/>
      <c r="D193" s="98"/>
      <c r="E193" s="99">
        <v>-447200920</v>
      </c>
    </row>
    <row r="194" spans="1:5">
      <c r="A194" s="83" t="s">
        <v>465</v>
      </c>
      <c r="B194" s="101"/>
      <c r="C194" s="17"/>
      <c r="D194" s="80"/>
      <c r="E194" s="81">
        <v>-47949000</v>
      </c>
    </row>
    <row r="195" spans="1:5">
      <c r="A195" s="102" t="s">
        <v>455</v>
      </c>
      <c r="B195" s="103"/>
      <c r="C195" s="15">
        <f>SUM(C193:C194)</f>
        <v>0</v>
      </c>
      <c r="D195" s="105"/>
      <c r="E195" s="104">
        <f>SUM(E193:E194)</f>
        <v>-495149920</v>
      </c>
    </row>
    <row r="196" spans="1:5">
      <c r="A196" s="84"/>
      <c r="B196" s="85"/>
      <c r="C196" s="23"/>
      <c r="D196" s="87"/>
      <c r="E196" s="86"/>
    </row>
    <row r="197" spans="1:5" hidden="1">
      <c r="A197" s="106"/>
      <c r="B197" s="106"/>
      <c r="C197" s="224"/>
      <c r="D197" s="224"/>
      <c r="E197" s="224"/>
    </row>
    <row r="198" spans="1:5" ht="18" customHeight="1">
      <c r="A198" s="92" t="s">
        <v>466</v>
      </c>
      <c r="B198" s="106"/>
      <c r="C198" s="165" t="str">
        <f>C192</f>
        <v>31/12/2014</v>
      </c>
      <c r="D198" s="71"/>
      <c r="E198" s="72" t="s">
        <v>174</v>
      </c>
    </row>
    <row r="199" spans="1:5">
      <c r="A199" s="94" t="s">
        <v>668</v>
      </c>
      <c r="B199" s="107"/>
      <c r="C199" s="53">
        <v>1799815000</v>
      </c>
      <c r="D199" s="108"/>
      <c r="E199" s="109">
        <v>1799815000</v>
      </c>
    </row>
    <row r="200" spans="1:5">
      <c r="A200" s="83" t="s">
        <v>75</v>
      </c>
      <c r="B200" s="168"/>
      <c r="C200" s="169">
        <v>90942467</v>
      </c>
      <c r="D200" s="170"/>
      <c r="E200" s="171"/>
    </row>
    <row r="201" spans="1:5">
      <c r="A201" s="83" t="s">
        <v>76</v>
      </c>
      <c r="B201" s="168"/>
      <c r="C201" s="169">
        <v>70000000</v>
      </c>
      <c r="D201" s="170"/>
      <c r="E201" s="171"/>
    </row>
    <row r="202" spans="1:5">
      <c r="A202" s="83" t="s">
        <v>667</v>
      </c>
      <c r="B202" s="110"/>
      <c r="C202" s="17"/>
      <c r="D202" s="111"/>
      <c r="E202" s="81">
        <v>24795730237</v>
      </c>
    </row>
    <row r="203" spans="1:5">
      <c r="A203" s="83" t="s">
        <v>669</v>
      </c>
      <c r="B203" s="110"/>
      <c r="C203" s="17">
        <v>192482589</v>
      </c>
      <c r="D203" s="111"/>
      <c r="E203" s="81">
        <v>227136243</v>
      </c>
    </row>
    <row r="204" spans="1:5">
      <c r="A204" s="83" t="s">
        <v>670</v>
      </c>
      <c r="B204" s="110"/>
      <c r="C204" s="17">
        <v>85000000</v>
      </c>
      <c r="D204" s="111"/>
      <c r="E204" s="81">
        <v>142600820</v>
      </c>
    </row>
    <row r="205" spans="1:5">
      <c r="A205" s="83" t="s">
        <v>671</v>
      </c>
      <c r="B205" s="222"/>
      <c r="C205" s="81">
        <v>174572265</v>
      </c>
      <c r="D205" s="111"/>
      <c r="E205" s="81">
        <v>174572265</v>
      </c>
    </row>
    <row r="206" spans="1:5">
      <c r="A206" s="83" t="s">
        <v>672</v>
      </c>
      <c r="B206" s="110"/>
      <c r="C206" s="17"/>
      <c r="D206" s="111"/>
      <c r="E206" s="81">
        <v>86057198</v>
      </c>
    </row>
    <row r="207" spans="1:5">
      <c r="A207" s="83" t="s">
        <v>673</v>
      </c>
      <c r="B207" s="110"/>
      <c r="C207" s="17"/>
      <c r="D207" s="111"/>
      <c r="E207" s="81">
        <v>144821893</v>
      </c>
    </row>
    <row r="208" spans="1:5">
      <c r="A208" s="83" t="s">
        <v>467</v>
      </c>
      <c r="B208" s="110"/>
      <c r="C208" s="17">
        <v>314406256</v>
      </c>
      <c r="D208" s="111"/>
      <c r="E208" s="81">
        <v>349342546</v>
      </c>
    </row>
    <row r="209" spans="1:5">
      <c r="A209" s="83" t="s">
        <v>674</v>
      </c>
      <c r="B209" s="110"/>
      <c r="C209" s="17">
        <v>15475063784</v>
      </c>
      <c r="D209" s="111"/>
      <c r="E209" s="81">
        <v>1915799267</v>
      </c>
    </row>
    <row r="210" spans="1:5">
      <c r="A210" s="83" t="s">
        <v>675</v>
      </c>
      <c r="B210" s="110"/>
      <c r="C210" s="17">
        <v>4048316301</v>
      </c>
      <c r="D210" s="111"/>
      <c r="E210" s="81">
        <v>8149322588</v>
      </c>
    </row>
    <row r="211" spans="1:5">
      <c r="A211" s="83" t="s">
        <v>468</v>
      </c>
      <c r="B211" s="110"/>
      <c r="C211" s="17">
        <v>538532856</v>
      </c>
      <c r="D211" s="111"/>
      <c r="E211" s="81">
        <v>67223169</v>
      </c>
    </row>
    <row r="212" spans="1:5">
      <c r="A212" s="83" t="s">
        <v>469</v>
      </c>
      <c r="B212" s="110"/>
      <c r="C212" s="17">
        <v>284927742</v>
      </c>
      <c r="D212" s="111"/>
      <c r="E212" s="81">
        <v>340877229</v>
      </c>
    </row>
    <row r="213" spans="1:5">
      <c r="A213" s="84" t="s">
        <v>470</v>
      </c>
      <c r="B213" s="112"/>
      <c r="C213" s="23">
        <f>SUM(C199:C212)</f>
        <v>23074059260</v>
      </c>
      <c r="D213" s="113"/>
      <c r="E213" s="86">
        <f>SUM(E199:E212)</f>
        <v>38193298455</v>
      </c>
    </row>
    <row r="214" spans="1:5" hidden="1">
      <c r="A214" s="88"/>
      <c r="B214" s="114"/>
      <c r="C214" s="89"/>
      <c r="D214" s="115"/>
      <c r="E214" s="89"/>
    </row>
    <row r="215" spans="1:5" hidden="1">
      <c r="A215" s="116"/>
      <c r="B215" s="117"/>
      <c r="C215" s="118"/>
      <c r="D215" s="118"/>
      <c r="E215" s="118"/>
    </row>
    <row r="216" spans="1:5">
      <c r="A216" s="116"/>
      <c r="B216" s="117"/>
      <c r="C216" s="118"/>
      <c r="D216" s="118"/>
      <c r="E216" s="118"/>
    </row>
    <row r="217" spans="1:5">
      <c r="A217" s="119" t="s">
        <v>471</v>
      </c>
      <c r="B217" s="107"/>
      <c r="C217" s="172" t="str">
        <f>C198</f>
        <v>31/12/2014</v>
      </c>
      <c r="D217" s="98"/>
      <c r="E217" s="120" t="s">
        <v>174</v>
      </c>
    </row>
    <row r="218" spans="1:5">
      <c r="A218" s="162" t="s">
        <v>642</v>
      </c>
      <c r="B218" s="110"/>
      <c r="C218" s="17">
        <v>30872540195</v>
      </c>
      <c r="D218" s="80"/>
      <c r="E218" s="81">
        <v>30872540195</v>
      </c>
    </row>
    <row r="219" spans="1:5">
      <c r="A219" s="83" t="s">
        <v>643</v>
      </c>
      <c r="B219" s="110"/>
      <c r="C219" s="17"/>
      <c r="D219" s="80"/>
      <c r="E219" s="81">
        <v>75000000</v>
      </c>
    </row>
    <row r="220" spans="1:5">
      <c r="A220" s="83" t="s">
        <v>472</v>
      </c>
      <c r="B220" s="110"/>
      <c r="C220" s="17"/>
      <c r="D220" s="80"/>
      <c r="E220" s="81">
        <v>23124481253</v>
      </c>
    </row>
    <row r="221" spans="1:5">
      <c r="A221" s="83" t="s">
        <v>77</v>
      </c>
      <c r="B221" s="110"/>
      <c r="C221" s="17">
        <v>81984420</v>
      </c>
      <c r="D221" s="80"/>
      <c r="E221" s="81"/>
    </row>
    <row r="222" spans="1:5">
      <c r="A222" s="83" t="s">
        <v>473</v>
      </c>
      <c r="B222" s="110"/>
      <c r="C222" s="17">
        <v>345570337</v>
      </c>
      <c r="D222" s="80"/>
      <c r="E222" s="81">
        <v>345570337</v>
      </c>
    </row>
    <row r="223" spans="1:5">
      <c r="A223" s="83" t="s">
        <v>474</v>
      </c>
      <c r="B223" s="110"/>
      <c r="C223" s="17">
        <v>202675272</v>
      </c>
      <c r="D223" s="80"/>
      <c r="E223" s="81">
        <v>202675272</v>
      </c>
    </row>
    <row r="224" spans="1:5">
      <c r="A224" s="84" t="s">
        <v>470</v>
      </c>
      <c r="B224" s="112"/>
      <c r="C224" s="23">
        <f>SUM(C218:C223)</f>
        <v>31502770224</v>
      </c>
      <c r="D224" s="121"/>
      <c r="E224" s="86">
        <f>SUM(E218:E223)</f>
        <v>54620267057</v>
      </c>
    </row>
    <row r="225" spans="1:5">
      <c r="A225" s="88"/>
      <c r="B225" s="114"/>
      <c r="C225" s="89"/>
      <c r="D225" s="115"/>
      <c r="E225" s="89"/>
    </row>
    <row r="226" spans="1:5" ht="19.5" customHeight="1">
      <c r="A226" s="122" t="s">
        <v>475</v>
      </c>
      <c r="B226" s="123"/>
      <c r="C226" s="120" t="str">
        <f>C217</f>
        <v>31/12/2014</v>
      </c>
      <c r="D226" s="98"/>
      <c r="E226" s="120" t="s">
        <v>174</v>
      </c>
    </row>
    <row r="227" spans="1:5">
      <c r="A227" s="77" t="s">
        <v>476</v>
      </c>
      <c r="B227" s="78"/>
      <c r="C227" s="81">
        <v>1150999733</v>
      </c>
      <c r="D227" s="80"/>
      <c r="E227" s="81">
        <v>1803688956</v>
      </c>
    </row>
    <row r="228" spans="1:5">
      <c r="A228" s="77" t="s">
        <v>477</v>
      </c>
      <c r="B228" s="78"/>
      <c r="C228" s="81">
        <v>206295695</v>
      </c>
      <c r="D228" s="80"/>
      <c r="E228" s="81">
        <v>307847504</v>
      </c>
    </row>
    <row r="229" spans="1:5">
      <c r="A229" s="77" t="s">
        <v>478</v>
      </c>
      <c r="B229" s="78"/>
      <c r="C229" s="81">
        <v>46390067</v>
      </c>
      <c r="D229" s="80"/>
      <c r="E229" s="81">
        <v>55111235</v>
      </c>
    </row>
    <row r="230" spans="1:5">
      <c r="A230" s="102" t="s">
        <v>455</v>
      </c>
      <c r="B230" s="103"/>
      <c r="C230" s="104">
        <f>SUM(C227:C229)</f>
        <v>1403685495</v>
      </c>
      <c r="D230" s="105"/>
      <c r="E230" s="104">
        <f>SUM(E227:E229)</f>
        <v>2166647695</v>
      </c>
    </row>
    <row r="231" spans="1:5">
      <c r="A231" s="153"/>
      <c r="B231" s="128"/>
      <c r="C231" s="140"/>
      <c r="D231" s="128"/>
      <c r="E231" s="140"/>
    </row>
    <row r="232" spans="1:5" ht="19.5" customHeight="1">
      <c r="A232" s="119" t="s">
        <v>644</v>
      </c>
      <c r="B232" s="225"/>
      <c r="C232" s="120" t="str">
        <f>C226</f>
        <v>31/12/2014</v>
      </c>
      <c r="D232" s="98"/>
      <c r="E232" s="120" t="s">
        <v>174</v>
      </c>
    </row>
    <row r="233" spans="1:5">
      <c r="A233" s="83" t="s">
        <v>676</v>
      </c>
      <c r="B233" s="103"/>
      <c r="C233" s="104"/>
      <c r="D233" s="105"/>
      <c r="E233" s="81">
        <v>48193358</v>
      </c>
    </row>
    <row r="234" spans="1:5">
      <c r="A234" s="162" t="s">
        <v>677</v>
      </c>
      <c r="B234" s="103"/>
      <c r="C234" s="104"/>
      <c r="D234" s="105"/>
      <c r="E234" s="81">
        <v>53680000</v>
      </c>
    </row>
    <row r="235" spans="1:5">
      <c r="A235" s="83" t="s">
        <v>678</v>
      </c>
      <c r="B235" s="103"/>
      <c r="C235" s="81">
        <v>1799815000</v>
      </c>
      <c r="D235" s="105"/>
      <c r="E235" s="81">
        <v>1799815000</v>
      </c>
    </row>
    <row r="236" spans="1:5" ht="18.75" customHeight="1">
      <c r="A236" s="102" t="s">
        <v>455</v>
      </c>
      <c r="B236" s="103"/>
      <c r="C236" s="104">
        <f>SUM(C233:C235)</f>
        <v>1799815000</v>
      </c>
      <c r="D236" s="105"/>
      <c r="E236" s="104">
        <f>SUM(E233:E235)</f>
        <v>1901688358</v>
      </c>
    </row>
    <row r="237" spans="1:5">
      <c r="A237" s="102"/>
      <c r="B237" s="103"/>
      <c r="C237" s="104"/>
      <c r="D237" s="105"/>
      <c r="E237" s="104"/>
    </row>
    <row r="238" spans="1:5" ht="17.25" customHeight="1">
      <c r="A238" s="125" t="s">
        <v>479</v>
      </c>
      <c r="B238" s="126"/>
      <c r="C238" s="127" t="str">
        <f>C232</f>
        <v>31/12/2014</v>
      </c>
      <c r="D238" s="100"/>
      <c r="E238" s="127" t="s">
        <v>174</v>
      </c>
    </row>
    <row r="239" spans="1:5">
      <c r="A239" s="77" t="s">
        <v>480</v>
      </c>
      <c r="B239" s="78"/>
      <c r="C239" s="81">
        <v>3957407</v>
      </c>
      <c r="D239" s="80"/>
      <c r="E239" s="81">
        <v>10802181</v>
      </c>
    </row>
    <row r="240" spans="1:5">
      <c r="A240" s="77" t="s">
        <v>481</v>
      </c>
      <c r="B240" s="78"/>
      <c r="C240" s="81"/>
      <c r="D240" s="80"/>
      <c r="E240" s="81"/>
    </row>
    <row r="241" spans="1:7" ht="18.75" customHeight="1">
      <c r="A241" s="84" t="s">
        <v>455</v>
      </c>
      <c r="B241" s="85"/>
      <c r="C241" s="86">
        <f>SUM(C239:C240)</f>
        <v>3957407</v>
      </c>
      <c r="D241" s="87"/>
      <c r="E241" s="86">
        <f>SUM(E239:E240)</f>
        <v>10802181</v>
      </c>
    </row>
    <row r="242" spans="1:7">
      <c r="A242" s="88"/>
      <c r="B242" s="88"/>
      <c r="C242" s="89"/>
      <c r="D242" s="89"/>
      <c r="E242" s="89"/>
    </row>
    <row r="243" spans="1:7" ht="18.75" customHeight="1">
      <c r="A243" s="122" t="s">
        <v>482</v>
      </c>
      <c r="B243" s="74"/>
      <c r="C243" s="120" t="str">
        <f>C238</f>
        <v>31/12/2014</v>
      </c>
      <c r="D243" s="98"/>
      <c r="E243" s="120" t="s">
        <v>174</v>
      </c>
    </row>
    <row r="244" spans="1:7">
      <c r="A244" s="77" t="s">
        <v>483</v>
      </c>
      <c r="B244" s="78"/>
      <c r="C244" s="81">
        <v>1111941000</v>
      </c>
      <c r="D244" s="80"/>
      <c r="E244" s="81">
        <v>6266697970</v>
      </c>
    </row>
    <row r="245" spans="1:7">
      <c r="A245" s="77" t="s">
        <v>484</v>
      </c>
      <c r="B245" s="78"/>
      <c r="C245" s="81">
        <v>772117945</v>
      </c>
      <c r="D245" s="80"/>
      <c r="E245" s="81">
        <v>1716122417</v>
      </c>
    </row>
    <row r="246" spans="1:7">
      <c r="A246" s="77" t="s">
        <v>32</v>
      </c>
      <c r="B246" s="78"/>
      <c r="C246" s="81">
        <v>4950000</v>
      </c>
      <c r="D246" s="80"/>
      <c r="E246" s="81"/>
    </row>
    <row r="247" spans="1:7">
      <c r="A247" s="84" t="s">
        <v>455</v>
      </c>
      <c r="B247" s="128"/>
      <c r="C247" s="86">
        <f>SUM(C244:C246)</f>
        <v>1889008945</v>
      </c>
      <c r="D247" s="121"/>
      <c r="E247" s="86">
        <f>SUM(E244:E246)</f>
        <v>7982820387</v>
      </c>
    </row>
    <row r="248" spans="1:7">
      <c r="A248" s="88"/>
      <c r="B248" s="131"/>
      <c r="C248" s="89"/>
      <c r="D248" s="115"/>
      <c r="E248" s="89"/>
    </row>
    <row r="249" spans="1:7">
      <c r="C249" s="118"/>
      <c r="D249" s="118"/>
      <c r="E249" s="118"/>
    </row>
    <row r="250" spans="1:7" ht="18.75" customHeight="1">
      <c r="A250" s="39" t="s">
        <v>485</v>
      </c>
    </row>
    <row r="251" spans="1:7">
      <c r="A251" s="42"/>
      <c r="B251" s="42" t="s">
        <v>486</v>
      </c>
      <c r="C251" s="42" t="s">
        <v>487</v>
      </c>
      <c r="D251" s="42" t="s">
        <v>488</v>
      </c>
      <c r="E251" s="42" t="s">
        <v>489</v>
      </c>
      <c r="F251" s="42" t="s">
        <v>490</v>
      </c>
      <c r="G251" s="42" t="s">
        <v>491</v>
      </c>
    </row>
    <row r="252" spans="1:7">
      <c r="A252" s="50" t="s">
        <v>492</v>
      </c>
      <c r="B252" s="50" t="s">
        <v>493</v>
      </c>
      <c r="C252" s="50" t="s">
        <v>494</v>
      </c>
      <c r="D252" s="50" t="s">
        <v>495</v>
      </c>
      <c r="E252" s="50" t="s">
        <v>496</v>
      </c>
      <c r="F252" s="50" t="s">
        <v>497</v>
      </c>
      <c r="G252" s="50" t="s">
        <v>498</v>
      </c>
    </row>
    <row r="253" spans="1:7">
      <c r="A253" s="129" t="s">
        <v>499</v>
      </c>
      <c r="B253" s="27"/>
      <c r="C253" s="27"/>
      <c r="D253" s="27"/>
      <c r="E253" s="27"/>
      <c r="F253" s="27"/>
      <c r="G253" s="27"/>
    </row>
    <row r="254" spans="1:7">
      <c r="A254" s="12" t="s">
        <v>500</v>
      </c>
      <c r="B254" s="15">
        <v>24729148091</v>
      </c>
      <c r="C254" s="15">
        <v>654883102</v>
      </c>
      <c r="D254" s="15">
        <v>5728473089</v>
      </c>
      <c r="E254" s="15">
        <v>543330222</v>
      </c>
      <c r="F254" s="15">
        <v>1658978709</v>
      </c>
      <c r="G254" s="15">
        <f>SUM(B254:F254)</f>
        <v>33314813213</v>
      </c>
    </row>
    <row r="255" spans="1:7">
      <c r="A255" s="12" t="s">
        <v>501</v>
      </c>
      <c r="B255" s="157">
        <v>978097991</v>
      </c>
      <c r="C255" s="17"/>
      <c r="D255" s="157">
        <v>6381500000</v>
      </c>
      <c r="E255" s="17"/>
      <c r="F255" s="17"/>
      <c r="G255" s="17">
        <f>SUM(B255:F255)</f>
        <v>7359597991</v>
      </c>
    </row>
    <row r="256" spans="1:7">
      <c r="A256" s="12" t="s">
        <v>502</v>
      </c>
      <c r="B256" s="17"/>
      <c r="C256" s="17"/>
      <c r="D256" s="17"/>
      <c r="E256" s="17"/>
      <c r="F256" s="17"/>
      <c r="G256" s="17">
        <f>SUM(B256:F256)</f>
        <v>0</v>
      </c>
    </row>
    <row r="257" spans="1:7">
      <c r="A257" s="12" t="s">
        <v>503</v>
      </c>
      <c r="B257" s="15">
        <f>B254+B255-B256</f>
        <v>25707246082</v>
      </c>
      <c r="C257" s="15">
        <f>C254+C255-C256</f>
        <v>654883102</v>
      </c>
      <c r="D257" s="15">
        <f>D254+D255-D256</f>
        <v>12109973089</v>
      </c>
      <c r="E257" s="15">
        <f>E254+E255-E256</f>
        <v>543330222</v>
      </c>
      <c r="F257" s="15">
        <f>F254+F255-F256</f>
        <v>1658978709</v>
      </c>
      <c r="G257" s="15">
        <f>SUM(B257:F257)</f>
        <v>40674411204</v>
      </c>
    </row>
    <row r="258" spans="1:7">
      <c r="A258" s="13" t="s">
        <v>504</v>
      </c>
      <c r="B258" s="17"/>
      <c r="C258" s="17"/>
      <c r="D258" s="17"/>
      <c r="E258" s="17"/>
      <c r="F258" s="17"/>
      <c r="G258" s="17"/>
    </row>
    <row r="259" spans="1:7">
      <c r="A259" s="12" t="s">
        <v>500</v>
      </c>
      <c r="B259" s="15">
        <v>21376946077</v>
      </c>
      <c r="C259" s="15">
        <v>654883102</v>
      </c>
      <c r="D259" s="15">
        <v>4714850298</v>
      </c>
      <c r="E259" s="15">
        <v>488182325</v>
      </c>
      <c r="F259" s="15">
        <v>1658978709</v>
      </c>
      <c r="G259" s="15">
        <f>SUM(B259:F259)</f>
        <v>28893840511</v>
      </c>
    </row>
    <row r="260" spans="1:7">
      <c r="A260" s="12" t="s">
        <v>501</v>
      </c>
      <c r="B260" s="157">
        <v>393829515</v>
      </c>
      <c r="C260" s="17"/>
      <c r="D260" s="157">
        <v>1112559395</v>
      </c>
      <c r="E260" s="17">
        <v>28237104</v>
      </c>
      <c r="F260" s="17"/>
      <c r="G260" s="17">
        <f>SUM(B260:F260)</f>
        <v>1534626014</v>
      </c>
    </row>
    <row r="261" spans="1:7">
      <c r="A261" s="12" t="s">
        <v>505</v>
      </c>
      <c r="B261" s="17">
        <v>393829515</v>
      </c>
      <c r="C261" s="17"/>
      <c r="D261" s="17">
        <v>1112559395</v>
      </c>
      <c r="E261" s="17">
        <v>28237104</v>
      </c>
      <c r="F261" s="17"/>
      <c r="G261" s="17">
        <f>SUM(B261:F261)</f>
        <v>1534626014</v>
      </c>
    </row>
    <row r="262" spans="1:7">
      <c r="A262" s="12" t="s">
        <v>502</v>
      </c>
      <c r="B262" s="17"/>
      <c r="C262" s="17"/>
      <c r="D262" s="17"/>
      <c r="E262" s="17"/>
      <c r="F262" s="17"/>
      <c r="G262" s="17">
        <f>SUM(B262:F262)</f>
        <v>0</v>
      </c>
    </row>
    <row r="263" spans="1:7">
      <c r="A263" s="12" t="s">
        <v>503</v>
      </c>
      <c r="B263" s="15">
        <f>B259+B260-B262</f>
        <v>21770775592</v>
      </c>
      <c r="C263" s="15">
        <f>C259+C260-C262</f>
        <v>654883102</v>
      </c>
      <c r="D263" s="15">
        <f>D259+D260-D262</f>
        <v>5827409693</v>
      </c>
      <c r="E263" s="15">
        <f>E259+E260-E262</f>
        <v>516419429</v>
      </c>
      <c r="F263" s="15">
        <f>F259+F260-F262</f>
        <v>1658978709</v>
      </c>
      <c r="G263" s="15">
        <f>SUM(B263:F263)</f>
        <v>30428466525</v>
      </c>
    </row>
    <row r="264" spans="1:7">
      <c r="A264" s="13" t="s">
        <v>506</v>
      </c>
      <c r="B264" s="17"/>
      <c r="C264" s="17"/>
      <c r="D264" s="17"/>
      <c r="E264" s="17"/>
      <c r="F264" s="17"/>
      <c r="G264" s="17"/>
    </row>
    <row r="265" spans="1:7">
      <c r="A265" s="12" t="s">
        <v>507</v>
      </c>
      <c r="B265" s="17">
        <f>B254-B259</f>
        <v>3352202014</v>
      </c>
      <c r="C265" s="17">
        <f>C254-C259</f>
        <v>0</v>
      </c>
      <c r="D265" s="17">
        <f>D254-D259</f>
        <v>1013622791</v>
      </c>
      <c r="E265" s="17">
        <f>E254-E259</f>
        <v>55147897</v>
      </c>
      <c r="F265" s="17">
        <f>F254-F259</f>
        <v>0</v>
      </c>
      <c r="G265" s="17">
        <f>SUM(B265:F265)</f>
        <v>4420972702</v>
      </c>
    </row>
    <row r="266" spans="1:7">
      <c r="A266" s="35" t="s">
        <v>508</v>
      </c>
      <c r="B266" s="195">
        <f>B257-B263</f>
        <v>3936470490</v>
      </c>
      <c r="C266" s="54">
        <f>C257-C263</f>
        <v>0</v>
      </c>
      <c r="D266" s="54">
        <f>D257-D263</f>
        <v>6282563396</v>
      </c>
      <c r="E266" s="54">
        <f>E257-E263</f>
        <v>26910793</v>
      </c>
      <c r="F266" s="54">
        <f>F257-F263</f>
        <v>0</v>
      </c>
      <c r="G266" s="195">
        <f>SUM(B266:F266)</f>
        <v>10245944679</v>
      </c>
    </row>
    <row r="267" spans="1:7">
      <c r="A267" s="226" t="s">
        <v>509</v>
      </c>
      <c r="B267" s="227"/>
      <c r="C267" s="227"/>
      <c r="D267" s="227"/>
      <c r="E267" s="228"/>
      <c r="F267" s="228"/>
      <c r="G267" s="227"/>
    </row>
    <row r="268" spans="1:7">
      <c r="A268" s="42" t="s">
        <v>492</v>
      </c>
      <c r="B268" s="42" t="s">
        <v>510</v>
      </c>
      <c r="C268" s="42" t="s">
        <v>511</v>
      </c>
      <c r="D268" s="42" t="s">
        <v>512</v>
      </c>
      <c r="E268" s="118"/>
      <c r="F268" s="118"/>
    </row>
    <row r="269" spans="1:7">
      <c r="A269" s="49"/>
      <c r="B269" s="50" t="s">
        <v>513</v>
      </c>
      <c r="C269" s="50" t="s">
        <v>514</v>
      </c>
      <c r="D269" s="50" t="s">
        <v>515</v>
      </c>
      <c r="F269" s="91"/>
    </row>
    <row r="270" spans="1:7">
      <c r="A270" s="129" t="s">
        <v>499</v>
      </c>
      <c r="B270" s="27"/>
      <c r="C270" s="27"/>
      <c r="D270" s="27"/>
    </row>
    <row r="271" spans="1:7">
      <c r="A271" s="12" t="s">
        <v>500</v>
      </c>
      <c r="B271" s="17"/>
      <c r="C271" s="17">
        <v>63000000</v>
      </c>
      <c r="D271" s="15">
        <f>SUM(B271:C271)</f>
        <v>63000000</v>
      </c>
      <c r="E271" s="236"/>
      <c r="F271" s="236"/>
    </row>
    <row r="272" spans="1:7">
      <c r="A272" s="12" t="s">
        <v>501</v>
      </c>
      <c r="B272" s="157">
        <v>16168057000</v>
      </c>
      <c r="C272" s="157">
        <v>95000000</v>
      </c>
      <c r="D272" s="17">
        <f>SUM(B272:C272)</f>
        <v>16263057000</v>
      </c>
      <c r="E272" s="56"/>
      <c r="F272" s="56"/>
    </row>
    <row r="273" spans="1:5">
      <c r="A273" s="12" t="s">
        <v>502</v>
      </c>
      <c r="B273" s="17"/>
      <c r="C273" s="17"/>
      <c r="D273" s="17">
        <f>SUM(B273:C273)</f>
        <v>0</v>
      </c>
    </row>
    <row r="274" spans="1:5">
      <c r="A274" s="12" t="s">
        <v>503</v>
      </c>
      <c r="B274" s="17">
        <f>B271+B272-B273</f>
        <v>16168057000</v>
      </c>
      <c r="C274" s="17">
        <f>C271+C272-C273</f>
        <v>158000000</v>
      </c>
      <c r="D274" s="196">
        <f>D271+D272-D273</f>
        <v>16326057000</v>
      </c>
    </row>
    <row r="275" spans="1:5">
      <c r="A275" s="13" t="s">
        <v>504</v>
      </c>
      <c r="B275" s="17"/>
      <c r="C275" s="17"/>
      <c r="D275" s="17"/>
    </row>
    <row r="276" spans="1:5">
      <c r="A276" s="12" t="s">
        <v>500</v>
      </c>
      <c r="B276" s="17"/>
      <c r="C276" s="17">
        <v>52500000</v>
      </c>
      <c r="D276" s="15">
        <f>SUM(B276:C276)</f>
        <v>52500000</v>
      </c>
    </row>
    <row r="277" spans="1:5">
      <c r="A277" s="12" t="s">
        <v>501</v>
      </c>
      <c r="B277" s="17"/>
      <c r="C277" s="17">
        <v>10500000</v>
      </c>
      <c r="D277" s="17">
        <f>SUM(B277:C277)</f>
        <v>10500000</v>
      </c>
    </row>
    <row r="278" spans="1:5">
      <c r="A278" s="12" t="s">
        <v>505</v>
      </c>
      <c r="B278" s="17"/>
      <c r="C278" s="17">
        <v>10500000</v>
      </c>
      <c r="D278" s="17">
        <f>SUM(B278:C278)</f>
        <v>10500000</v>
      </c>
    </row>
    <row r="279" spans="1:5">
      <c r="A279" s="12" t="s">
        <v>502</v>
      </c>
      <c r="B279" s="17"/>
      <c r="C279" s="17"/>
      <c r="D279" s="17"/>
    </row>
    <row r="280" spans="1:5">
      <c r="A280" s="12" t="s">
        <v>503</v>
      </c>
      <c r="B280" s="17">
        <f>B276+B277-B279</f>
        <v>0</v>
      </c>
      <c r="C280" s="17">
        <f>C276+C277-C279</f>
        <v>63000000</v>
      </c>
      <c r="D280" s="15">
        <f>D276+D277-D279</f>
        <v>63000000</v>
      </c>
    </row>
    <row r="281" spans="1:5">
      <c r="A281" s="13" t="s">
        <v>506</v>
      </c>
      <c r="B281" s="17"/>
      <c r="C281" s="17"/>
      <c r="D281" s="17"/>
    </row>
    <row r="282" spans="1:5">
      <c r="A282" s="12" t="s">
        <v>507</v>
      </c>
      <c r="B282" s="17">
        <f>B271-B276</f>
        <v>0</v>
      </c>
      <c r="C282" s="17">
        <f>C271-C276</f>
        <v>10500000</v>
      </c>
      <c r="D282" s="17">
        <f>D271-D276</f>
        <v>10500000</v>
      </c>
    </row>
    <row r="283" spans="1:5">
      <c r="A283" s="35" t="s">
        <v>508</v>
      </c>
      <c r="B283" s="54">
        <f>B274-B280</f>
        <v>16168057000</v>
      </c>
      <c r="C283" s="54">
        <f>C274-C280</f>
        <v>95000000</v>
      </c>
      <c r="D283" s="195">
        <f>D274-D280</f>
        <v>16263057000</v>
      </c>
    </row>
    <row r="284" spans="1:5">
      <c r="A284" s="130"/>
      <c r="B284" s="131"/>
      <c r="C284" s="131"/>
      <c r="D284" s="131"/>
    </row>
    <row r="285" spans="1:5">
      <c r="A285" s="122" t="s">
        <v>516</v>
      </c>
      <c r="B285" s="74"/>
      <c r="C285" s="74"/>
      <c r="D285" s="172" t="s">
        <v>173</v>
      </c>
      <c r="E285" s="120" t="s">
        <v>174</v>
      </c>
    </row>
    <row r="286" spans="1:5">
      <c r="A286" s="77" t="s">
        <v>517</v>
      </c>
      <c r="B286" s="78"/>
      <c r="C286" s="78"/>
      <c r="D286" s="12"/>
      <c r="E286" s="124"/>
    </row>
    <row r="287" spans="1:5">
      <c r="A287" s="77" t="s">
        <v>636</v>
      </c>
      <c r="B287" s="78"/>
      <c r="C287" s="78"/>
      <c r="D287" s="17">
        <v>77074786093</v>
      </c>
      <c r="E287" s="81">
        <v>74546065525</v>
      </c>
    </row>
    <row r="288" spans="1:5">
      <c r="A288" s="77" t="s">
        <v>637</v>
      </c>
      <c r="B288" s="78"/>
      <c r="C288" s="78"/>
      <c r="D288" s="17"/>
      <c r="E288" s="81">
        <v>17063929991</v>
      </c>
    </row>
    <row r="289" spans="1:6">
      <c r="A289" s="77" t="s">
        <v>33</v>
      </c>
      <c r="B289" s="78"/>
      <c r="C289" s="78"/>
      <c r="D289" s="17">
        <v>268251000</v>
      </c>
      <c r="E289" s="81"/>
    </row>
    <row r="290" spans="1:6">
      <c r="A290" s="77" t="s">
        <v>518</v>
      </c>
      <c r="B290" s="78"/>
      <c r="C290" s="78"/>
      <c r="D290" s="17">
        <v>717507500</v>
      </c>
      <c r="E290" s="81">
        <v>717507500</v>
      </c>
    </row>
    <row r="291" spans="1:6">
      <c r="A291" s="77" t="s">
        <v>519</v>
      </c>
      <c r="B291" s="78"/>
      <c r="C291" s="78"/>
      <c r="D291" s="17">
        <v>1845000000</v>
      </c>
      <c r="E291" s="81">
        <v>1845000000</v>
      </c>
    </row>
    <row r="292" spans="1:6">
      <c r="A292" s="77" t="s">
        <v>520</v>
      </c>
      <c r="B292" s="78"/>
      <c r="C292" s="78"/>
      <c r="D292" s="17">
        <v>18155930592</v>
      </c>
      <c r="E292" s="81">
        <v>18155930592</v>
      </c>
    </row>
    <row r="293" spans="1:6">
      <c r="A293" s="84" t="s">
        <v>455</v>
      </c>
      <c r="B293" s="128"/>
      <c r="C293" s="128"/>
      <c r="D293" s="163">
        <f>SUM(D287:D292)</f>
        <v>98061475185</v>
      </c>
      <c r="E293" s="164">
        <f>SUM(E287:E292)</f>
        <v>112328433608</v>
      </c>
    </row>
    <row r="294" spans="1:6">
      <c r="A294" s="88"/>
      <c r="B294" s="131"/>
      <c r="C294" s="131"/>
      <c r="D294" s="89"/>
      <c r="E294" s="89"/>
    </row>
    <row r="295" spans="1:6">
      <c r="A295" s="131"/>
      <c r="B295" s="131"/>
      <c r="D295" s="131"/>
      <c r="E295" s="131"/>
    </row>
    <row r="296" spans="1:6">
      <c r="A296" s="122" t="s">
        <v>521</v>
      </c>
      <c r="B296" s="74"/>
      <c r="C296" s="74"/>
      <c r="D296" s="172" t="s">
        <v>173</v>
      </c>
      <c r="E296" s="120" t="s">
        <v>174</v>
      </c>
    </row>
    <row r="297" spans="1:6">
      <c r="A297" s="77" t="s">
        <v>522</v>
      </c>
      <c r="B297" s="78"/>
      <c r="C297" s="78"/>
      <c r="D297" s="17">
        <v>34972296</v>
      </c>
      <c r="E297" s="81">
        <v>37010360</v>
      </c>
    </row>
    <row r="298" spans="1:6">
      <c r="A298" s="77" t="s">
        <v>523</v>
      </c>
      <c r="B298" s="78"/>
      <c r="C298" s="78"/>
      <c r="D298" s="17"/>
      <c r="E298" s="81">
        <v>44621637</v>
      </c>
    </row>
    <row r="299" spans="1:6">
      <c r="A299" s="77" t="s">
        <v>524</v>
      </c>
      <c r="B299" s="78"/>
      <c r="C299" s="78"/>
      <c r="D299" s="17">
        <v>48268224</v>
      </c>
      <c r="E299" s="81">
        <v>39375209</v>
      </c>
    </row>
    <row r="300" spans="1:6">
      <c r="A300" s="84" t="s">
        <v>455</v>
      </c>
      <c r="B300" s="128"/>
      <c r="C300" s="128"/>
      <c r="D300" s="23">
        <f>SUM(D297:D299)</f>
        <v>83240520</v>
      </c>
      <c r="E300" s="86">
        <f>SUM(E297:E299)</f>
        <v>121007206</v>
      </c>
    </row>
    <row r="301" spans="1:6">
      <c r="A301" s="88"/>
      <c r="B301" s="131"/>
      <c r="C301" s="131"/>
      <c r="D301" s="89"/>
      <c r="E301" s="89"/>
    </row>
    <row r="302" spans="1:6">
      <c r="A302" s="88"/>
      <c r="B302" s="131"/>
      <c r="D302" s="89"/>
      <c r="E302" s="115"/>
    </row>
    <row r="303" spans="1:6">
      <c r="A303" s="119" t="s">
        <v>525</v>
      </c>
      <c r="B303" s="74"/>
      <c r="C303" s="133"/>
      <c r="D303" s="172" t="s">
        <v>173</v>
      </c>
      <c r="E303" s="120" t="s">
        <v>174</v>
      </c>
      <c r="F303" s="175"/>
    </row>
    <row r="304" spans="1:6">
      <c r="A304" s="83" t="s">
        <v>526</v>
      </c>
      <c r="B304" s="78"/>
      <c r="C304" s="134"/>
      <c r="D304" s="17">
        <v>11552866704</v>
      </c>
      <c r="E304" s="17">
        <v>57757938880</v>
      </c>
      <c r="F304" s="176"/>
    </row>
    <row r="305" spans="1:6">
      <c r="A305" s="83" t="s">
        <v>527</v>
      </c>
      <c r="B305" s="78"/>
      <c r="C305" s="134"/>
      <c r="D305" s="17">
        <v>26294424805</v>
      </c>
      <c r="E305" s="17">
        <v>26353885778</v>
      </c>
      <c r="F305" s="176"/>
    </row>
    <row r="306" spans="1:6">
      <c r="A306" s="83" t="s">
        <v>528</v>
      </c>
      <c r="B306" s="78"/>
      <c r="C306" s="134"/>
      <c r="D306" s="17"/>
      <c r="E306" s="17">
        <v>37000000000</v>
      </c>
      <c r="F306" s="176"/>
    </row>
    <row r="307" spans="1:6">
      <c r="A307" s="84" t="s">
        <v>455</v>
      </c>
      <c r="B307" s="128"/>
      <c r="C307" s="135"/>
      <c r="D307" s="163">
        <f>SUM(D304:D306)</f>
        <v>37847291509</v>
      </c>
      <c r="E307" s="163">
        <f>SUM(E304:E306)</f>
        <v>121111824658</v>
      </c>
      <c r="F307" s="175"/>
    </row>
    <row r="308" spans="1:6">
      <c r="A308" s="88"/>
      <c r="B308" s="131"/>
      <c r="C308" s="131"/>
      <c r="D308" s="89"/>
      <c r="E308" s="89"/>
      <c r="F308" s="131"/>
    </row>
    <row r="309" spans="1:6">
      <c r="A309" s="136"/>
      <c r="B309" s="131"/>
      <c r="C309" s="115"/>
      <c r="D309" s="115"/>
    </row>
    <row r="310" spans="1:6">
      <c r="A310" s="119" t="s">
        <v>529</v>
      </c>
      <c r="B310" s="74"/>
      <c r="C310" s="76"/>
      <c r="D310" s="172" t="s">
        <v>173</v>
      </c>
      <c r="E310" s="120" t="s">
        <v>174</v>
      </c>
    </row>
    <row r="311" spans="1:6">
      <c r="A311" s="83" t="s">
        <v>530</v>
      </c>
      <c r="B311" s="78"/>
      <c r="C311" s="80"/>
      <c r="D311" s="17"/>
      <c r="E311" s="81"/>
    </row>
    <row r="312" spans="1:6">
      <c r="A312" s="137" t="s">
        <v>531</v>
      </c>
      <c r="B312" s="78"/>
      <c r="C312" s="80"/>
      <c r="D312" s="17"/>
      <c r="E312" s="81"/>
    </row>
    <row r="313" spans="1:6">
      <c r="A313" s="83" t="s">
        <v>532</v>
      </c>
      <c r="B313" s="78"/>
      <c r="C313" s="80"/>
      <c r="D313" s="157">
        <v>1569411944</v>
      </c>
      <c r="E313" s="81">
        <v>1031189363</v>
      </c>
    </row>
    <row r="314" spans="1:6">
      <c r="A314" s="83" t="s">
        <v>533</v>
      </c>
      <c r="B314" s="78"/>
      <c r="C314" s="80"/>
      <c r="D314" s="17">
        <v>115500000</v>
      </c>
      <c r="E314" s="81">
        <v>2114679770</v>
      </c>
    </row>
    <row r="315" spans="1:6">
      <c r="A315" s="83" t="s">
        <v>534</v>
      </c>
      <c r="B315" s="78"/>
      <c r="C315" s="105"/>
      <c r="D315" s="17">
        <v>180828784</v>
      </c>
      <c r="E315" s="81">
        <v>35182063</v>
      </c>
    </row>
    <row r="316" spans="1:6">
      <c r="A316" s="102" t="s">
        <v>455</v>
      </c>
      <c r="B316" s="78"/>
      <c r="C316" s="105"/>
      <c r="D316" s="15">
        <f>SUM(D311:D315)</f>
        <v>1865740728</v>
      </c>
      <c r="E316" s="104">
        <f>SUM(E311:E315)</f>
        <v>3181051196</v>
      </c>
    </row>
    <row r="317" spans="1:6">
      <c r="A317" s="84"/>
      <c r="B317" s="128"/>
      <c r="C317" s="87"/>
      <c r="D317" s="23"/>
      <c r="E317" s="86"/>
    </row>
    <row r="318" spans="1:6">
      <c r="A318" s="136"/>
      <c r="B318" s="131"/>
      <c r="C318" s="89"/>
      <c r="D318" s="115"/>
    </row>
    <row r="319" spans="1:6">
      <c r="A319" s="136"/>
      <c r="B319" s="131"/>
      <c r="C319" s="89"/>
      <c r="D319" s="115"/>
    </row>
    <row r="320" spans="1:6">
      <c r="A320" s="119" t="s">
        <v>535</v>
      </c>
      <c r="B320" s="74"/>
      <c r="C320" s="138"/>
      <c r="D320" s="172" t="s">
        <v>173</v>
      </c>
      <c r="E320" s="120" t="s">
        <v>174</v>
      </c>
      <c r="F320" s="139"/>
    </row>
    <row r="321" spans="1:6">
      <c r="A321" s="83" t="s">
        <v>536</v>
      </c>
      <c r="B321" s="78"/>
      <c r="C321" s="105"/>
      <c r="D321" s="17">
        <v>2646893320</v>
      </c>
      <c r="E321" s="17">
        <v>2641529280</v>
      </c>
      <c r="F321" s="124"/>
    </row>
    <row r="322" spans="1:6">
      <c r="A322" s="83" t="s">
        <v>537</v>
      </c>
      <c r="B322" s="78"/>
      <c r="C322" s="105"/>
      <c r="D322" s="17">
        <v>644000</v>
      </c>
      <c r="E322" s="17"/>
      <c r="F322" s="124"/>
    </row>
    <row r="323" spans="1:6">
      <c r="A323" s="83" t="s">
        <v>538</v>
      </c>
      <c r="B323" s="78"/>
      <c r="C323" s="105"/>
      <c r="D323" s="17">
        <f>SUM(C324:C336)</f>
        <v>1430959042</v>
      </c>
      <c r="E323" s="17">
        <f>SUM(F324:F335)</f>
        <v>6338130606</v>
      </c>
      <c r="F323" s="124"/>
    </row>
    <row r="324" spans="1:6">
      <c r="A324" s="83" t="s">
        <v>540</v>
      </c>
      <c r="B324" s="78"/>
      <c r="C324" s="80"/>
      <c r="D324" s="12"/>
      <c r="E324" s="12"/>
      <c r="F324" s="81">
        <v>3937947500</v>
      </c>
    </row>
    <row r="325" spans="1:6">
      <c r="A325" s="83" t="s">
        <v>539</v>
      </c>
      <c r="B325" s="78"/>
      <c r="C325" s="80"/>
      <c r="D325" s="12"/>
      <c r="E325" s="12"/>
      <c r="F325" s="81">
        <v>1156224064</v>
      </c>
    </row>
    <row r="326" spans="1:6">
      <c r="A326" s="83" t="s">
        <v>541</v>
      </c>
      <c r="B326" s="78"/>
      <c r="C326" s="80">
        <v>593959042</v>
      </c>
      <c r="D326" s="12"/>
      <c r="E326" s="12"/>
      <c r="F326" s="81">
        <v>593959042</v>
      </c>
    </row>
    <row r="327" spans="1:6">
      <c r="A327" s="83" t="s">
        <v>543</v>
      </c>
      <c r="B327" s="78"/>
      <c r="C327" s="80">
        <v>300000000</v>
      </c>
      <c r="D327" s="12"/>
      <c r="E327" s="12"/>
      <c r="F327" s="81">
        <v>300000000</v>
      </c>
    </row>
    <row r="328" spans="1:6">
      <c r="A328" s="83" t="s">
        <v>544</v>
      </c>
      <c r="B328" s="78"/>
      <c r="C328" s="80">
        <v>200000000</v>
      </c>
      <c r="D328" s="12"/>
      <c r="E328" s="12"/>
      <c r="F328" s="81">
        <v>200000000</v>
      </c>
    </row>
    <row r="329" spans="1:6">
      <c r="A329" s="83" t="s">
        <v>545</v>
      </c>
      <c r="B329" s="78"/>
      <c r="C329" s="80">
        <v>30000000</v>
      </c>
      <c r="D329" s="12"/>
      <c r="E329" s="12"/>
      <c r="F329" s="81">
        <v>30000000</v>
      </c>
    </row>
    <row r="330" spans="1:6">
      <c r="A330" s="83" t="s">
        <v>547</v>
      </c>
      <c r="B330" s="78"/>
      <c r="C330" s="80"/>
      <c r="D330" s="12"/>
      <c r="E330" s="12"/>
      <c r="F330" s="81">
        <v>30000000</v>
      </c>
    </row>
    <row r="331" spans="1:6">
      <c r="A331" s="83" t="s">
        <v>548</v>
      </c>
      <c r="B331" s="78"/>
      <c r="C331" s="80">
        <v>30000000</v>
      </c>
      <c r="D331" s="12"/>
      <c r="E331" s="12"/>
      <c r="F331" s="81">
        <v>30000000</v>
      </c>
    </row>
    <row r="332" spans="1:6">
      <c r="A332" s="83" t="s">
        <v>542</v>
      </c>
      <c r="B332" s="78"/>
      <c r="C332" s="80">
        <v>20000000</v>
      </c>
      <c r="D332" s="12"/>
      <c r="E332" s="12"/>
      <c r="F332" s="81">
        <v>20000000</v>
      </c>
    </row>
    <row r="333" spans="1:6">
      <c r="A333" s="83" t="s">
        <v>546</v>
      </c>
      <c r="B333" s="78"/>
      <c r="C333" s="80">
        <v>20000000</v>
      </c>
      <c r="D333" s="12"/>
      <c r="E333" s="12"/>
      <c r="F333" s="81">
        <v>20000000</v>
      </c>
    </row>
    <row r="334" spans="1:6">
      <c r="A334" s="83" t="s">
        <v>638</v>
      </c>
      <c r="B334" s="78"/>
      <c r="C334" s="80">
        <v>20000000</v>
      </c>
      <c r="D334" s="12"/>
      <c r="E334" s="12"/>
      <c r="F334" s="81">
        <v>20000000</v>
      </c>
    </row>
    <row r="335" spans="1:6">
      <c r="A335" s="83" t="s">
        <v>58</v>
      </c>
      <c r="B335" s="78"/>
      <c r="C335" s="80">
        <v>135000000</v>
      </c>
      <c r="D335" s="12"/>
      <c r="E335" s="12"/>
      <c r="F335" s="81"/>
    </row>
    <row r="336" spans="1:6">
      <c r="A336" s="83" t="s">
        <v>59</v>
      </c>
      <c r="B336" s="78"/>
      <c r="C336" s="80">
        <v>82000000</v>
      </c>
      <c r="D336" s="12"/>
      <c r="E336" s="12"/>
      <c r="F336" s="81"/>
    </row>
    <row r="337" spans="1:7">
      <c r="A337" s="84" t="s">
        <v>455</v>
      </c>
      <c r="B337" s="128"/>
      <c r="C337" s="121"/>
      <c r="D337" s="23">
        <f>SUM(D321:D326)</f>
        <v>4078496362</v>
      </c>
      <c r="E337" s="23">
        <f>SUM(E321:E326)</f>
        <v>8979659886</v>
      </c>
      <c r="F337" s="140"/>
    </row>
    <row r="338" spans="1:7">
      <c r="A338" s="88"/>
      <c r="B338" s="131"/>
      <c r="C338" s="115"/>
      <c r="D338" s="89"/>
      <c r="E338" s="89"/>
      <c r="F338" s="131"/>
    </row>
    <row r="339" spans="1:7">
      <c r="A339" s="39" t="s">
        <v>549</v>
      </c>
    </row>
    <row r="340" spans="1:7">
      <c r="A340" s="24" t="s">
        <v>550</v>
      </c>
    </row>
    <row r="341" spans="1:7">
      <c r="A341" s="141"/>
      <c r="B341" s="57" t="s">
        <v>551</v>
      </c>
      <c r="C341" s="43" t="s">
        <v>552</v>
      </c>
      <c r="D341" s="57" t="s">
        <v>553</v>
      </c>
      <c r="E341" s="57" t="s">
        <v>554</v>
      </c>
      <c r="F341" s="57" t="s">
        <v>555</v>
      </c>
      <c r="G341" s="57" t="s">
        <v>556</v>
      </c>
    </row>
    <row r="342" spans="1:7">
      <c r="A342" s="46"/>
      <c r="B342" s="49"/>
      <c r="C342" s="48" t="s">
        <v>557</v>
      </c>
      <c r="D342" s="58"/>
      <c r="E342" s="58" t="s">
        <v>558</v>
      </c>
      <c r="F342" s="58" t="s">
        <v>559</v>
      </c>
      <c r="G342" s="58" t="s">
        <v>560</v>
      </c>
    </row>
    <row r="343" spans="1:7">
      <c r="A343" s="122" t="s">
        <v>561</v>
      </c>
      <c r="B343" s="142">
        <v>82146920000</v>
      </c>
      <c r="C343" s="143">
        <v>32390192180</v>
      </c>
      <c r="D343" s="15">
        <v>-6465116864</v>
      </c>
      <c r="E343" s="142">
        <v>19055768644</v>
      </c>
      <c r="F343" s="142">
        <v>7978092706</v>
      </c>
      <c r="G343" s="142">
        <v>11574511470</v>
      </c>
    </row>
    <row r="344" spans="1:7">
      <c r="A344" s="125" t="s">
        <v>562</v>
      </c>
      <c r="B344" s="15">
        <f>B345+B348+B349+B350</f>
        <v>0</v>
      </c>
      <c r="C344" s="15">
        <f>SUM(C345:C350)</f>
        <v>0</v>
      </c>
      <c r="D344" s="15">
        <f>SUM(D345:D350)</f>
        <v>0</v>
      </c>
      <c r="E344" s="15">
        <f>SUM(E345:E350)</f>
        <v>2879452589</v>
      </c>
      <c r="F344" s="15">
        <f>SUM(F345:F350)</f>
        <v>970921008</v>
      </c>
      <c r="G344" s="15">
        <f>SUM(G345:G350)</f>
        <v>19155379878</v>
      </c>
    </row>
    <row r="345" spans="1:7">
      <c r="A345" s="77" t="s">
        <v>563</v>
      </c>
      <c r="B345" s="17"/>
      <c r="C345" s="124"/>
      <c r="D345" s="17"/>
      <c r="E345" s="17"/>
      <c r="F345" s="17"/>
      <c r="G345" s="17"/>
    </row>
    <row r="346" spans="1:7">
      <c r="A346" s="31" t="s">
        <v>564</v>
      </c>
      <c r="B346" s="17"/>
      <c r="C346" s="124"/>
      <c r="D346" s="17"/>
      <c r="E346" s="17"/>
      <c r="F346" s="17"/>
      <c r="G346" s="17"/>
    </row>
    <row r="347" spans="1:7">
      <c r="A347" s="31" t="s">
        <v>565</v>
      </c>
      <c r="B347" s="17"/>
      <c r="C347" s="124"/>
      <c r="D347" s="17"/>
      <c r="E347" s="17"/>
      <c r="F347" s="17"/>
      <c r="G347" s="17"/>
    </row>
    <row r="348" spans="1:7">
      <c r="A348" s="77" t="s">
        <v>566</v>
      </c>
      <c r="B348" s="12"/>
      <c r="C348" s="124"/>
      <c r="D348" s="17"/>
      <c r="E348" s="17"/>
      <c r="F348" s="17"/>
      <c r="G348" s="17">
        <v>19155379878</v>
      </c>
    </row>
    <row r="349" spans="1:7">
      <c r="A349" s="77" t="s">
        <v>567</v>
      </c>
      <c r="B349" s="12"/>
      <c r="C349" s="124"/>
      <c r="D349" s="17"/>
      <c r="E349" s="17">
        <v>2879452589</v>
      </c>
      <c r="F349" s="17">
        <v>970921008</v>
      </c>
      <c r="G349" s="17"/>
    </row>
    <row r="350" spans="1:7">
      <c r="A350" s="77" t="s">
        <v>568</v>
      </c>
      <c r="B350" s="12"/>
      <c r="C350" s="124"/>
      <c r="D350" s="17"/>
      <c r="E350" s="17"/>
      <c r="F350" s="17"/>
      <c r="G350" s="17"/>
    </row>
    <row r="351" spans="1:7">
      <c r="A351" s="125" t="s">
        <v>569</v>
      </c>
      <c r="B351" s="15">
        <f t="shared" ref="B351:G351" si="0">SUM(B352:B356)</f>
        <v>0</v>
      </c>
      <c r="C351" s="15">
        <f t="shared" si="0"/>
        <v>0</v>
      </c>
      <c r="D351" s="15">
        <f t="shared" si="0"/>
        <v>0</v>
      </c>
      <c r="E351" s="15">
        <f t="shared" si="0"/>
        <v>0</v>
      </c>
      <c r="F351" s="15">
        <f t="shared" si="0"/>
        <v>0</v>
      </c>
      <c r="G351" s="15">
        <f t="shared" si="0"/>
        <v>18126115758</v>
      </c>
    </row>
    <row r="352" spans="1:7">
      <c r="A352" s="77" t="s">
        <v>570</v>
      </c>
      <c r="B352" s="12"/>
      <c r="C352" s="124"/>
      <c r="D352" s="17"/>
      <c r="E352" s="17"/>
      <c r="F352" s="17"/>
      <c r="G352" s="17">
        <v>2879452589</v>
      </c>
    </row>
    <row r="353" spans="1:7">
      <c r="A353" s="77" t="s">
        <v>571</v>
      </c>
      <c r="B353" s="12"/>
      <c r="C353" s="124"/>
      <c r="D353" s="17"/>
      <c r="E353" s="17"/>
      <c r="F353" s="17"/>
      <c r="G353" s="17">
        <v>970921008</v>
      </c>
    </row>
    <row r="354" spans="1:7">
      <c r="A354" s="153" t="s">
        <v>572</v>
      </c>
      <c r="B354" s="35"/>
      <c r="C354" s="140"/>
      <c r="D354" s="54"/>
      <c r="E354" s="54"/>
      <c r="F354" s="54"/>
      <c r="G354" s="54">
        <v>1617306961</v>
      </c>
    </row>
    <row r="355" spans="1:7">
      <c r="A355" s="73" t="s">
        <v>573</v>
      </c>
      <c r="B355" s="27"/>
      <c r="C355" s="109"/>
      <c r="D355" s="53"/>
      <c r="E355" s="53"/>
      <c r="F355" s="53"/>
      <c r="G355" s="53"/>
    </row>
    <row r="356" spans="1:7">
      <c r="A356" s="153" t="s">
        <v>574</v>
      </c>
      <c r="B356" s="35"/>
      <c r="C356" s="140"/>
      <c r="D356" s="54"/>
      <c r="E356" s="54"/>
      <c r="F356" s="54"/>
      <c r="G356" s="54">
        <v>12658435200</v>
      </c>
    </row>
    <row r="357" spans="1:7">
      <c r="A357" s="122" t="s">
        <v>575</v>
      </c>
      <c r="B357" s="142">
        <f t="shared" ref="B357:G357" si="1">B343+B344-B351</f>
        <v>82146920000</v>
      </c>
      <c r="C357" s="142">
        <f t="shared" si="1"/>
        <v>32390192180</v>
      </c>
      <c r="D357" s="142">
        <f t="shared" si="1"/>
        <v>-6465116864</v>
      </c>
      <c r="E357" s="142">
        <f t="shared" si="1"/>
        <v>21935221233</v>
      </c>
      <c r="F357" s="142">
        <f t="shared" si="1"/>
        <v>8949013714</v>
      </c>
      <c r="G357" s="142">
        <f t="shared" si="1"/>
        <v>12603775590</v>
      </c>
    </row>
    <row r="358" spans="1:7">
      <c r="A358" s="125"/>
      <c r="B358" s="12"/>
      <c r="C358" s="124"/>
      <c r="D358" s="15"/>
      <c r="E358" s="15"/>
      <c r="F358" s="15"/>
      <c r="G358" s="15"/>
    </row>
    <row r="359" spans="1:7">
      <c r="A359" s="125" t="s">
        <v>576</v>
      </c>
      <c r="B359" s="15">
        <v>82146920000</v>
      </c>
      <c r="C359" s="104">
        <v>32390192180</v>
      </c>
      <c r="D359" s="15">
        <v>-6465116864</v>
      </c>
      <c r="E359" s="15">
        <v>21935221233</v>
      </c>
      <c r="F359" s="15">
        <v>8949013714</v>
      </c>
      <c r="G359" s="15">
        <v>12603775590</v>
      </c>
    </row>
    <row r="360" spans="1:7">
      <c r="A360" s="125" t="s">
        <v>577</v>
      </c>
      <c r="B360" s="12"/>
      <c r="C360" s="124"/>
      <c r="D360" s="15"/>
      <c r="E360" s="15">
        <v>2883448978</v>
      </c>
      <c r="F360" s="15">
        <v>1446221660</v>
      </c>
      <c r="G360" s="15">
        <v>6894898070</v>
      </c>
    </row>
    <row r="361" spans="1:7">
      <c r="A361" s="77" t="s">
        <v>578</v>
      </c>
      <c r="B361" s="12"/>
      <c r="C361" s="124"/>
      <c r="D361" s="17"/>
      <c r="E361" s="17"/>
      <c r="F361" s="17"/>
      <c r="G361" s="157">
        <v>6894898070</v>
      </c>
    </row>
    <row r="362" spans="1:7">
      <c r="A362" s="77" t="s">
        <v>579</v>
      </c>
      <c r="B362" s="12"/>
      <c r="C362" s="124"/>
      <c r="D362" s="17"/>
      <c r="E362" s="17"/>
      <c r="F362" s="17"/>
      <c r="G362" s="17"/>
    </row>
    <row r="363" spans="1:7">
      <c r="A363" s="125" t="s">
        <v>580</v>
      </c>
      <c r="B363" s="12"/>
      <c r="C363" s="124"/>
      <c r="D363" s="17"/>
      <c r="E363" s="17"/>
      <c r="F363" s="17"/>
      <c r="G363" s="15">
        <f>SUM(G364:G367)</f>
        <v>12603775590</v>
      </c>
    </row>
    <row r="364" spans="1:7">
      <c r="A364" s="77" t="s">
        <v>639</v>
      </c>
      <c r="B364" s="12"/>
      <c r="C364" s="124"/>
      <c r="D364" s="17"/>
      <c r="E364" s="17"/>
      <c r="F364" s="17"/>
      <c r="G364" s="17">
        <v>2883448978</v>
      </c>
    </row>
    <row r="365" spans="1:7">
      <c r="A365" s="77" t="s">
        <v>640</v>
      </c>
      <c r="B365" s="12"/>
      <c r="C365" s="124"/>
      <c r="D365" s="17"/>
      <c r="E365" s="17"/>
      <c r="F365" s="17"/>
      <c r="G365" s="17">
        <v>1446221660</v>
      </c>
    </row>
    <row r="366" spans="1:7">
      <c r="A366" s="77" t="s">
        <v>641</v>
      </c>
      <c r="B366" s="12"/>
      <c r="C366" s="124"/>
      <c r="D366" s="17"/>
      <c r="E366" s="17"/>
      <c r="F366" s="17"/>
      <c r="G366" s="17">
        <v>1944887352</v>
      </c>
    </row>
    <row r="367" spans="1:7">
      <c r="A367" s="144" t="s">
        <v>581</v>
      </c>
      <c r="B367" s="18"/>
      <c r="C367" s="145"/>
      <c r="D367" s="20"/>
      <c r="E367" s="20"/>
      <c r="F367" s="20"/>
      <c r="G367" s="20">
        <v>6329217600</v>
      </c>
    </row>
    <row r="368" spans="1:7">
      <c r="A368" s="146" t="s">
        <v>503</v>
      </c>
      <c r="B368" s="147">
        <f t="shared" ref="B368:G368" si="2">B359+B360-B363</f>
        <v>82146920000</v>
      </c>
      <c r="C368" s="147">
        <f t="shared" si="2"/>
        <v>32390192180</v>
      </c>
      <c r="D368" s="147">
        <f t="shared" si="2"/>
        <v>-6465116864</v>
      </c>
      <c r="E368" s="147">
        <f t="shared" si="2"/>
        <v>24818670211</v>
      </c>
      <c r="F368" s="147">
        <f t="shared" si="2"/>
        <v>10395235374</v>
      </c>
      <c r="G368" s="147">
        <f t="shared" si="2"/>
        <v>6894898070</v>
      </c>
    </row>
    <row r="369" spans="1:9">
      <c r="A369" s="12" t="s">
        <v>680</v>
      </c>
      <c r="B369" s="15"/>
      <c r="C369" s="15"/>
      <c r="D369" s="15"/>
      <c r="E369" s="15"/>
      <c r="F369" s="15"/>
      <c r="G369" s="17">
        <v>1647702</v>
      </c>
      <c r="I369" s="197"/>
    </row>
    <row r="370" spans="1:9">
      <c r="A370" s="35" t="s">
        <v>578</v>
      </c>
      <c r="B370" s="23"/>
      <c r="C370" s="23"/>
      <c r="D370" s="23"/>
      <c r="E370" s="23"/>
      <c r="F370" s="23"/>
      <c r="G370" s="195">
        <f>G368-G369</f>
        <v>6893250368</v>
      </c>
    </row>
    <row r="371" spans="1:9">
      <c r="A371" s="131"/>
      <c r="B371" s="89"/>
      <c r="C371" s="89"/>
      <c r="D371" s="89"/>
      <c r="E371" s="89"/>
      <c r="F371" s="89"/>
      <c r="G371" s="115"/>
    </row>
    <row r="372" spans="1:9">
      <c r="A372" s="131"/>
      <c r="B372" s="131"/>
      <c r="C372" s="131"/>
      <c r="D372" s="131"/>
      <c r="E372" s="131"/>
      <c r="F372" s="131"/>
      <c r="G372" s="131"/>
    </row>
    <row r="373" spans="1:9">
      <c r="A373" s="122" t="s">
        <v>582</v>
      </c>
      <c r="B373" s="74"/>
      <c r="C373" s="74"/>
      <c r="D373" s="132">
        <v>41912</v>
      </c>
      <c r="E373" s="129" t="s">
        <v>583</v>
      </c>
      <c r="F373" s="132">
        <v>41640</v>
      </c>
      <c r="G373" s="129" t="s">
        <v>583</v>
      </c>
    </row>
    <row r="374" spans="1:9">
      <c r="A374" s="77" t="s">
        <v>584</v>
      </c>
      <c r="B374" s="78"/>
      <c r="C374" s="78"/>
      <c r="D374" s="17">
        <v>31566000000</v>
      </c>
      <c r="E374" s="148">
        <v>0.38429999999999997</v>
      </c>
      <c r="F374" s="17">
        <v>31566000000</v>
      </c>
      <c r="G374" s="148">
        <v>0.38429999999999997</v>
      </c>
    </row>
    <row r="375" spans="1:9">
      <c r="A375" s="77" t="s">
        <v>585</v>
      </c>
      <c r="B375" s="78"/>
      <c r="C375" s="78"/>
      <c r="D375" s="17">
        <v>50580920000</v>
      </c>
      <c r="E375" s="148">
        <v>0.61570000000000003</v>
      </c>
      <c r="F375" s="17">
        <v>50580920000</v>
      </c>
      <c r="G375" s="148">
        <v>0.61570000000000003</v>
      </c>
    </row>
    <row r="376" spans="1:9">
      <c r="A376" s="149" t="s">
        <v>586</v>
      </c>
      <c r="B376" s="78"/>
      <c r="C376" s="78"/>
      <c r="D376" s="17">
        <v>32390192180</v>
      </c>
      <c r="E376" s="12"/>
      <c r="F376" s="17">
        <v>32390192180</v>
      </c>
      <c r="G376" s="12"/>
    </row>
    <row r="377" spans="1:9">
      <c r="A377" s="149" t="s">
        <v>587</v>
      </c>
      <c r="B377" s="78"/>
      <c r="C377" s="78"/>
      <c r="D377" s="17">
        <v>-6465116864</v>
      </c>
      <c r="E377" s="150"/>
      <c r="F377" s="17">
        <v>-6465116864</v>
      </c>
      <c r="G377" s="12"/>
    </row>
    <row r="378" spans="1:9">
      <c r="A378" s="102" t="s">
        <v>455</v>
      </c>
      <c r="B378" s="78"/>
      <c r="C378" s="78"/>
      <c r="D378" s="151">
        <f>D374+D375+D376+D377</f>
        <v>108071995316</v>
      </c>
      <c r="E378" s="152">
        <v>1</v>
      </c>
      <c r="F378" s="151">
        <f>F374+F375+F376+F377</f>
        <v>108071995316</v>
      </c>
      <c r="G378" s="152">
        <v>1</v>
      </c>
    </row>
    <row r="379" spans="1:9">
      <c r="A379" s="77" t="s">
        <v>588</v>
      </c>
      <c r="B379" s="78"/>
      <c r="C379" s="78"/>
      <c r="D379" s="12"/>
      <c r="E379" s="12"/>
      <c r="F379" s="12"/>
      <c r="G379" s="12"/>
    </row>
    <row r="380" spans="1:9">
      <c r="A380" s="77" t="s">
        <v>589</v>
      </c>
      <c r="B380" s="78"/>
      <c r="C380" s="78"/>
      <c r="D380" s="80">
        <v>303170</v>
      </c>
      <c r="E380" s="78" t="s">
        <v>590</v>
      </c>
      <c r="F380" s="80">
        <v>303170</v>
      </c>
      <c r="G380" s="124" t="s">
        <v>590</v>
      </c>
    </row>
    <row r="381" spans="1:9">
      <c r="A381" s="153"/>
      <c r="B381" s="128"/>
      <c r="C381" s="128"/>
      <c r="D381" s="121"/>
      <c r="E381" s="128"/>
      <c r="F381" s="121"/>
      <c r="G381" s="140"/>
    </row>
    <row r="382" spans="1:9">
      <c r="A382" s="39" t="s">
        <v>591</v>
      </c>
    </row>
    <row r="383" spans="1:9">
      <c r="A383" s="73"/>
      <c r="B383" s="74"/>
      <c r="C383" s="74"/>
      <c r="D383" s="74"/>
      <c r="E383" s="172" t="s">
        <v>173</v>
      </c>
      <c r="F383" s="120" t="s">
        <v>174</v>
      </c>
    </row>
    <row r="384" spans="1:9">
      <c r="A384" s="77" t="s">
        <v>592</v>
      </c>
      <c r="B384" s="78"/>
      <c r="C384" s="78"/>
      <c r="D384" s="78"/>
      <c r="E384" s="15">
        <v>82146920000</v>
      </c>
      <c r="F384" s="104">
        <v>82146920000</v>
      </c>
    </row>
    <row r="385" spans="1:6">
      <c r="A385" s="77" t="s">
        <v>593</v>
      </c>
      <c r="B385" s="78"/>
      <c r="C385" s="78"/>
      <c r="D385" s="78"/>
      <c r="E385" s="17">
        <v>82146920000</v>
      </c>
      <c r="F385" s="81">
        <v>82146920000</v>
      </c>
    </row>
    <row r="386" spans="1:6">
      <c r="A386" s="77" t="s">
        <v>594</v>
      </c>
      <c r="B386" s="78"/>
      <c r="C386" s="78"/>
      <c r="D386" s="78"/>
      <c r="E386" s="17"/>
      <c r="F386" s="81"/>
    </row>
    <row r="387" spans="1:6">
      <c r="A387" s="77" t="s">
        <v>595</v>
      </c>
      <c r="B387" s="78"/>
      <c r="C387" s="78"/>
      <c r="D387" s="78"/>
      <c r="E387" s="17"/>
      <c r="F387" s="81"/>
    </row>
    <row r="388" spans="1:6">
      <c r="A388" s="77" t="s">
        <v>596</v>
      </c>
      <c r="B388" s="78"/>
      <c r="C388" s="78"/>
      <c r="D388" s="78"/>
      <c r="E388" s="17">
        <f>E385+E386-E387</f>
        <v>82146920000</v>
      </c>
      <c r="F388" s="81">
        <f>F385+F386-F387</f>
        <v>82146920000</v>
      </c>
    </row>
    <row r="389" spans="1:6">
      <c r="A389" s="153" t="s">
        <v>597</v>
      </c>
      <c r="B389" s="128"/>
      <c r="C389" s="128"/>
      <c r="D389" s="128"/>
      <c r="E389" s="54">
        <v>12658435200</v>
      </c>
      <c r="F389" s="154">
        <v>15823044000</v>
      </c>
    </row>
    <row r="390" spans="1:6">
      <c r="A390" s="131"/>
      <c r="B390" s="131"/>
      <c r="C390" s="131"/>
      <c r="D390" s="131"/>
      <c r="E390" s="115"/>
      <c r="F390" s="115"/>
    </row>
    <row r="391" spans="1:6">
      <c r="A391" s="122" t="s">
        <v>598</v>
      </c>
      <c r="B391" s="74"/>
      <c r="C391" s="74"/>
      <c r="D391" s="74"/>
      <c r="E391" s="172" t="s">
        <v>173</v>
      </c>
      <c r="F391" s="120" t="s">
        <v>174</v>
      </c>
    </row>
    <row r="392" spans="1:6">
      <c r="A392" s="77" t="s">
        <v>599</v>
      </c>
      <c r="B392" s="78"/>
      <c r="C392" s="78"/>
      <c r="D392" s="78"/>
      <c r="E392" s="17">
        <v>8214692</v>
      </c>
      <c r="F392" s="81">
        <v>8214692</v>
      </c>
    </row>
    <row r="393" spans="1:6">
      <c r="A393" s="77" t="s">
        <v>600</v>
      </c>
      <c r="B393" s="78"/>
      <c r="C393" s="78"/>
      <c r="D393" s="78"/>
      <c r="E393" s="17">
        <v>8214692</v>
      </c>
      <c r="F393" s="81">
        <v>8214692</v>
      </c>
    </row>
    <row r="394" spans="1:6">
      <c r="A394" s="77" t="s">
        <v>601</v>
      </c>
      <c r="B394" s="78"/>
      <c r="C394" s="78"/>
      <c r="D394" s="78"/>
      <c r="E394" s="17">
        <v>8214692</v>
      </c>
      <c r="F394" s="81">
        <v>8214692</v>
      </c>
    </row>
    <row r="395" spans="1:6">
      <c r="A395" s="77" t="s">
        <v>602</v>
      </c>
      <c r="B395" s="78"/>
      <c r="C395" s="78"/>
      <c r="D395" s="78"/>
      <c r="E395" s="12"/>
      <c r="F395" s="124"/>
    </row>
    <row r="396" spans="1:6">
      <c r="A396" s="77" t="s">
        <v>603</v>
      </c>
      <c r="B396" s="78"/>
      <c r="C396" s="78"/>
      <c r="D396" s="78"/>
      <c r="E396" s="17">
        <v>303170</v>
      </c>
      <c r="F396" s="81">
        <v>303170</v>
      </c>
    </row>
    <row r="397" spans="1:6">
      <c r="A397" s="77" t="s">
        <v>601</v>
      </c>
      <c r="B397" s="78"/>
      <c r="C397" s="78"/>
      <c r="D397" s="78"/>
      <c r="E397" s="17">
        <v>303170</v>
      </c>
      <c r="F397" s="81">
        <v>303170</v>
      </c>
    </row>
    <row r="398" spans="1:6">
      <c r="A398" s="77" t="s">
        <v>602</v>
      </c>
      <c r="B398" s="78"/>
      <c r="C398" s="78"/>
      <c r="D398" s="78"/>
      <c r="E398" s="12"/>
      <c r="F398" s="124"/>
    </row>
    <row r="399" spans="1:6">
      <c r="A399" s="77" t="s">
        <v>604</v>
      </c>
      <c r="B399" s="78"/>
      <c r="C399" s="78"/>
      <c r="D399" s="78"/>
      <c r="E399" s="17">
        <f>E393-E396</f>
        <v>7911522</v>
      </c>
      <c r="F399" s="81">
        <f>F393-F396</f>
        <v>7911522</v>
      </c>
    </row>
    <row r="400" spans="1:6">
      <c r="A400" s="77" t="s">
        <v>601</v>
      </c>
      <c r="B400" s="78"/>
      <c r="C400" s="78"/>
      <c r="D400" s="78"/>
      <c r="E400" s="17">
        <f>E394-E397</f>
        <v>7911522</v>
      </c>
      <c r="F400" s="81">
        <f>F394-F397</f>
        <v>7911522</v>
      </c>
    </row>
    <row r="401" spans="1:6">
      <c r="A401" s="77" t="s">
        <v>602</v>
      </c>
      <c r="B401" s="78"/>
      <c r="C401" s="78"/>
      <c r="D401" s="78"/>
      <c r="E401" s="12"/>
      <c r="F401" s="124"/>
    </row>
    <row r="402" spans="1:6">
      <c r="A402" s="153" t="s">
        <v>605</v>
      </c>
      <c r="B402" s="128"/>
      <c r="C402" s="128"/>
      <c r="D402" s="128"/>
      <c r="E402" s="35"/>
      <c r="F402" s="140"/>
    </row>
    <row r="403" spans="1:6">
      <c r="A403" s="131"/>
      <c r="B403" s="131"/>
      <c r="C403" s="131"/>
      <c r="D403" s="131"/>
      <c r="E403" s="131"/>
      <c r="F403" s="131"/>
    </row>
    <row r="404" spans="1:6" ht="18.75" customHeight="1">
      <c r="A404" s="39" t="s">
        <v>606</v>
      </c>
    </row>
    <row r="405" spans="1:6">
      <c r="A405" s="39"/>
    </row>
    <row r="406" spans="1:6">
      <c r="A406" s="122" t="s">
        <v>607</v>
      </c>
      <c r="B406" s="74"/>
      <c r="C406" s="74"/>
      <c r="D406" s="74"/>
      <c r="E406" s="155" t="s">
        <v>35</v>
      </c>
      <c r="F406" s="155" t="s">
        <v>175</v>
      </c>
    </row>
    <row r="407" spans="1:6">
      <c r="A407" s="77" t="s">
        <v>608</v>
      </c>
      <c r="B407" s="78"/>
      <c r="C407" s="78"/>
      <c r="D407" s="78"/>
      <c r="E407" s="17">
        <v>227200201018</v>
      </c>
      <c r="F407" s="17">
        <v>486141108744</v>
      </c>
    </row>
    <row r="408" spans="1:6">
      <c r="A408" s="77" t="s">
        <v>609</v>
      </c>
      <c r="B408" s="78"/>
      <c r="C408" s="78"/>
      <c r="D408" s="78"/>
      <c r="E408" s="157">
        <v>32642435453</v>
      </c>
      <c r="F408" s="157">
        <v>26256681834</v>
      </c>
    </row>
    <row r="409" spans="1:6">
      <c r="A409" s="102" t="s">
        <v>455</v>
      </c>
      <c r="B409" s="78"/>
      <c r="C409" s="78"/>
      <c r="D409" s="78"/>
      <c r="E409" s="151">
        <f>SUM(E407:E408)</f>
        <v>259842636471</v>
      </c>
      <c r="F409" s="151">
        <f>SUM(F407:F408)</f>
        <v>512397790578</v>
      </c>
    </row>
    <row r="410" spans="1:6">
      <c r="A410" s="77"/>
      <c r="B410" s="78"/>
      <c r="C410" s="78"/>
      <c r="D410" s="78"/>
      <c r="E410" s="12"/>
      <c r="F410" s="12"/>
    </row>
    <row r="411" spans="1:6">
      <c r="A411" s="125" t="s">
        <v>21</v>
      </c>
      <c r="B411" s="78"/>
      <c r="C411" s="78"/>
      <c r="D411" s="78"/>
      <c r="E411" s="11" t="s">
        <v>177</v>
      </c>
      <c r="F411" s="11" t="s">
        <v>176</v>
      </c>
    </row>
    <row r="412" spans="1:6">
      <c r="A412" s="77" t="s">
        <v>610</v>
      </c>
      <c r="B412" s="78"/>
      <c r="C412" s="78"/>
      <c r="D412" s="78"/>
      <c r="E412" s="17">
        <v>227200201018</v>
      </c>
      <c r="F412" s="17">
        <v>486141108744</v>
      </c>
    </row>
    <row r="413" spans="1:6">
      <c r="A413" s="77" t="s">
        <v>611</v>
      </c>
      <c r="B413" s="78"/>
      <c r="C413" s="78"/>
      <c r="D413" s="78"/>
      <c r="E413" s="157">
        <v>32642435453</v>
      </c>
      <c r="F413" s="157">
        <v>26256681834</v>
      </c>
    </row>
    <row r="414" spans="1:6">
      <c r="A414" s="102" t="s">
        <v>455</v>
      </c>
      <c r="B414" s="78"/>
      <c r="C414" s="78"/>
      <c r="D414" s="78"/>
      <c r="E414" s="151">
        <f>SUM(E412:E413)</f>
        <v>259842636471</v>
      </c>
      <c r="F414" s="151">
        <f>SUM(F412:F413)</f>
        <v>512397790578</v>
      </c>
    </row>
    <row r="415" spans="1:6">
      <c r="A415" s="102"/>
      <c r="B415" s="78"/>
      <c r="C415" s="78"/>
      <c r="D415" s="78"/>
      <c r="E415" s="15"/>
      <c r="F415" s="15"/>
    </row>
    <row r="416" spans="1:6">
      <c r="A416" s="77"/>
      <c r="B416" s="78"/>
      <c r="C416" s="78"/>
      <c r="D416" s="78"/>
      <c r="E416" s="12"/>
      <c r="F416" s="12"/>
    </row>
    <row r="417" spans="1:6">
      <c r="A417" s="125" t="s">
        <v>22</v>
      </c>
      <c r="B417" s="78"/>
      <c r="C417" s="78"/>
      <c r="D417" s="78"/>
      <c r="E417" s="11" t="s">
        <v>177</v>
      </c>
      <c r="F417" s="11" t="s">
        <v>176</v>
      </c>
    </row>
    <row r="418" spans="1:6">
      <c r="A418" s="77" t="s">
        <v>613</v>
      </c>
      <c r="B418" s="78"/>
      <c r="C418" s="78"/>
      <c r="D418" s="78"/>
      <c r="E418" s="17">
        <v>225771088368</v>
      </c>
      <c r="F418" s="17">
        <v>482495867458</v>
      </c>
    </row>
    <row r="419" spans="1:6">
      <c r="A419" s="102" t="s">
        <v>455</v>
      </c>
      <c r="B419" s="78"/>
      <c r="C419" s="78"/>
      <c r="D419" s="78"/>
      <c r="E419" s="151">
        <f>E418</f>
        <v>225771088368</v>
      </c>
      <c r="F419" s="151">
        <f>F418</f>
        <v>482495867458</v>
      </c>
    </row>
    <row r="420" spans="1:6">
      <c r="A420" s="77"/>
      <c r="B420" s="78"/>
      <c r="C420" s="78"/>
      <c r="D420" s="78"/>
      <c r="E420" s="12"/>
      <c r="F420" s="12"/>
    </row>
    <row r="421" spans="1:6">
      <c r="A421" s="125" t="s">
        <v>23</v>
      </c>
      <c r="B421" s="78"/>
      <c r="C421" s="78"/>
      <c r="D421" s="78"/>
      <c r="E421" s="11" t="s">
        <v>177</v>
      </c>
      <c r="F421" s="11" t="s">
        <v>176</v>
      </c>
    </row>
    <row r="422" spans="1:6">
      <c r="A422" s="77" t="s">
        <v>615</v>
      </c>
      <c r="B422" s="78"/>
      <c r="C422" s="78"/>
      <c r="D422" s="78"/>
      <c r="E422" s="17">
        <v>3690462183</v>
      </c>
      <c r="F422" s="17">
        <v>9993623277</v>
      </c>
    </row>
    <row r="423" spans="1:6">
      <c r="A423" s="77" t="s">
        <v>645</v>
      </c>
      <c r="B423" s="78"/>
      <c r="C423" s="78"/>
      <c r="D423" s="78"/>
      <c r="E423" s="17"/>
      <c r="F423" s="17">
        <v>14000</v>
      </c>
    </row>
    <row r="424" spans="1:6">
      <c r="A424" s="153" t="s">
        <v>616</v>
      </c>
      <c r="B424" s="128"/>
      <c r="C424" s="128"/>
      <c r="D424" s="128"/>
      <c r="E424" s="54">
        <v>422505670</v>
      </c>
      <c r="F424" s="54">
        <v>133976282</v>
      </c>
    </row>
    <row r="425" spans="1:6">
      <c r="A425" s="73" t="s">
        <v>28</v>
      </c>
      <c r="B425" s="74"/>
      <c r="C425" s="74"/>
      <c r="D425" s="74"/>
      <c r="E425" s="53">
        <v>5639540</v>
      </c>
      <c r="F425" s="53">
        <v>310303939</v>
      </c>
    </row>
    <row r="426" spans="1:6">
      <c r="A426" s="77" t="s">
        <v>29</v>
      </c>
      <c r="B426" s="78"/>
      <c r="C426" s="78"/>
      <c r="D426" s="78"/>
      <c r="E426" s="17">
        <v>3475324</v>
      </c>
      <c r="F426" s="17">
        <v>802720</v>
      </c>
    </row>
    <row r="427" spans="1:6">
      <c r="A427" s="77" t="s">
        <v>617</v>
      </c>
      <c r="B427" s="78"/>
      <c r="C427" s="78"/>
      <c r="D427" s="78"/>
      <c r="E427" s="17">
        <v>7115565300</v>
      </c>
      <c r="F427" s="17">
        <v>8607403519</v>
      </c>
    </row>
    <row r="428" spans="1:6">
      <c r="A428" s="102" t="s">
        <v>455</v>
      </c>
      <c r="B428" s="78"/>
      <c r="C428" s="78"/>
      <c r="D428" s="78"/>
      <c r="E428" s="15">
        <f>SUM(E422:E427)</f>
        <v>11237648017</v>
      </c>
      <c r="F428" s="15">
        <f>SUM(F422:F427)</f>
        <v>19046123737</v>
      </c>
    </row>
    <row r="429" spans="1:6">
      <c r="A429" s="77"/>
      <c r="B429" s="78"/>
      <c r="C429" s="78"/>
      <c r="D429" s="78"/>
      <c r="E429" s="12"/>
      <c r="F429" s="12"/>
    </row>
    <row r="430" spans="1:6">
      <c r="A430" s="125" t="s">
        <v>60</v>
      </c>
      <c r="B430" s="78"/>
      <c r="C430" s="78"/>
      <c r="D430" s="78"/>
      <c r="E430" s="11" t="s">
        <v>177</v>
      </c>
      <c r="F430" s="11" t="s">
        <v>176</v>
      </c>
    </row>
    <row r="431" spans="1:6">
      <c r="A431" s="77" t="s">
        <v>619</v>
      </c>
      <c r="B431" s="78"/>
      <c r="C431" s="78"/>
      <c r="D431" s="78"/>
      <c r="E431" s="157">
        <v>4809793028</v>
      </c>
      <c r="F431" s="17">
        <v>4407539512</v>
      </c>
    </row>
    <row r="432" spans="1:6">
      <c r="A432" s="77" t="s">
        <v>620</v>
      </c>
      <c r="B432" s="78"/>
      <c r="C432" s="78"/>
      <c r="D432" s="78"/>
      <c r="E432" s="17">
        <v>-495149920</v>
      </c>
      <c r="F432" s="17">
        <v>-1187498200</v>
      </c>
    </row>
    <row r="433" spans="1:6">
      <c r="A433" s="77" t="s">
        <v>621</v>
      </c>
      <c r="B433" s="78"/>
      <c r="C433" s="78"/>
      <c r="D433" s="78"/>
      <c r="E433" s="17"/>
      <c r="F433" s="17">
        <v>260735800</v>
      </c>
    </row>
    <row r="434" spans="1:6">
      <c r="A434" s="77" t="s">
        <v>622</v>
      </c>
      <c r="B434" s="78"/>
      <c r="C434" s="78"/>
      <c r="D434" s="78"/>
      <c r="E434" s="17"/>
      <c r="F434" s="17">
        <v>684208000</v>
      </c>
    </row>
    <row r="435" spans="1:6">
      <c r="A435" s="77" t="s">
        <v>623</v>
      </c>
      <c r="B435" s="78"/>
      <c r="C435" s="78"/>
      <c r="D435" s="78"/>
      <c r="E435" s="17">
        <v>1734514</v>
      </c>
      <c r="F435" s="17">
        <v>2960254</v>
      </c>
    </row>
    <row r="436" spans="1:6">
      <c r="A436" s="77" t="s">
        <v>30</v>
      </c>
      <c r="B436" s="78"/>
      <c r="C436" s="78"/>
      <c r="D436" s="78"/>
      <c r="E436" s="17">
        <v>1189846</v>
      </c>
      <c r="F436" s="17">
        <v>725296521</v>
      </c>
    </row>
    <row r="437" spans="1:6">
      <c r="A437" s="77" t="s">
        <v>31</v>
      </c>
      <c r="B437" s="78"/>
      <c r="C437" s="78"/>
      <c r="D437" s="78"/>
      <c r="E437" s="17">
        <v>1362885</v>
      </c>
      <c r="F437" s="17">
        <v>47421244</v>
      </c>
    </row>
    <row r="438" spans="1:6">
      <c r="A438" s="102" t="s">
        <v>455</v>
      </c>
      <c r="B438" s="78"/>
      <c r="C438" s="78"/>
      <c r="D438" s="78"/>
      <c r="E438" s="15">
        <f>SUM(E431:E437)</f>
        <v>4318930353</v>
      </c>
      <c r="F438" s="15">
        <f>SUM(F431:F437)</f>
        <v>4940663131</v>
      </c>
    </row>
    <row r="439" spans="1:6">
      <c r="A439" s="102"/>
      <c r="B439" s="78"/>
      <c r="C439" s="78"/>
      <c r="D439" s="78"/>
      <c r="E439" s="15"/>
      <c r="F439" s="15"/>
    </row>
    <row r="440" spans="1:6">
      <c r="A440" s="125" t="s">
        <v>24</v>
      </c>
      <c r="B440" s="78"/>
      <c r="C440" s="78"/>
      <c r="D440" s="78"/>
      <c r="E440" s="11" t="s">
        <v>177</v>
      </c>
      <c r="F440" s="11" t="s">
        <v>176</v>
      </c>
    </row>
    <row r="441" spans="1:6">
      <c r="A441" s="77" t="s">
        <v>625</v>
      </c>
      <c r="B441" s="78"/>
      <c r="C441" s="78"/>
      <c r="D441" s="78"/>
      <c r="E441" s="157">
        <v>290591309</v>
      </c>
      <c r="F441" s="17">
        <v>76929396</v>
      </c>
    </row>
    <row r="442" spans="1:6">
      <c r="A442" s="77" t="s">
        <v>61</v>
      </c>
      <c r="B442" s="78"/>
      <c r="C442" s="78"/>
      <c r="D442" s="78"/>
      <c r="E442" s="157"/>
      <c r="F442" s="17">
        <v>2101884790</v>
      </c>
    </row>
    <row r="443" spans="1:6">
      <c r="A443" s="77" t="s">
        <v>62</v>
      </c>
      <c r="B443" s="78"/>
      <c r="C443" s="78"/>
      <c r="D443" s="78"/>
      <c r="E443" s="17">
        <v>57240000</v>
      </c>
      <c r="F443" s="17">
        <v>238818182</v>
      </c>
    </row>
    <row r="444" spans="1:6">
      <c r="A444" s="102" t="s">
        <v>455</v>
      </c>
      <c r="B444" s="78"/>
      <c r="C444" s="78"/>
      <c r="D444" s="78"/>
      <c r="E444" s="15">
        <f>SUM(E441:E443)</f>
        <v>347831309</v>
      </c>
      <c r="F444" s="15">
        <f>SUM(F441:F443)</f>
        <v>2417632368</v>
      </c>
    </row>
    <row r="445" spans="1:6">
      <c r="A445" s="102"/>
      <c r="B445" s="78"/>
      <c r="C445" s="78"/>
      <c r="D445" s="78"/>
      <c r="E445" s="15"/>
      <c r="F445" s="15"/>
    </row>
    <row r="446" spans="1:6">
      <c r="A446" s="102"/>
      <c r="B446" s="78"/>
      <c r="C446" s="78"/>
      <c r="D446" s="78"/>
      <c r="E446" s="17"/>
      <c r="F446" s="17"/>
    </row>
    <row r="447" spans="1:6">
      <c r="A447" s="156" t="s">
        <v>25</v>
      </c>
      <c r="B447" s="78"/>
      <c r="C447" s="78"/>
      <c r="D447" s="78"/>
      <c r="E447" s="11" t="s">
        <v>177</v>
      </c>
      <c r="F447" s="11" t="s">
        <v>176</v>
      </c>
    </row>
    <row r="448" spans="1:6">
      <c r="A448" s="83" t="s">
        <v>627</v>
      </c>
      <c r="B448" s="78"/>
      <c r="C448" s="78"/>
      <c r="D448" s="78"/>
      <c r="E448" s="17"/>
      <c r="F448" s="17"/>
    </row>
    <row r="449" spans="1:6">
      <c r="A449" s="83" t="s">
        <v>628</v>
      </c>
      <c r="B449" s="78"/>
      <c r="C449" s="78"/>
      <c r="D449" s="78"/>
      <c r="E449" s="17"/>
      <c r="F449" s="17"/>
    </row>
    <row r="450" spans="1:6">
      <c r="A450" s="83" t="s">
        <v>63</v>
      </c>
      <c r="B450" s="78"/>
      <c r="C450" s="78"/>
      <c r="D450" s="78"/>
      <c r="E450" s="17"/>
      <c r="F450" s="17">
        <v>43125000</v>
      </c>
    </row>
    <row r="451" spans="1:6">
      <c r="A451" s="83" t="s">
        <v>629</v>
      </c>
      <c r="B451" s="78"/>
      <c r="C451" s="78"/>
      <c r="D451" s="78"/>
      <c r="E451" s="17">
        <v>7989707</v>
      </c>
      <c r="F451" s="17">
        <v>124364</v>
      </c>
    </row>
    <row r="452" spans="1:6">
      <c r="A452" s="102" t="s">
        <v>455</v>
      </c>
      <c r="B452" s="78"/>
      <c r="C452" s="78"/>
      <c r="D452" s="78"/>
      <c r="E452" s="15">
        <f>SUM(E448:E451)</f>
        <v>7989707</v>
      </c>
      <c r="F452" s="15">
        <f>SUM(F448:F451)</f>
        <v>43249364</v>
      </c>
    </row>
    <row r="453" spans="1:6">
      <c r="A453" s="102"/>
      <c r="B453" s="78"/>
      <c r="C453" s="78"/>
      <c r="D453" s="78"/>
      <c r="E453" s="15"/>
      <c r="F453" s="15"/>
    </row>
    <row r="454" spans="1:6">
      <c r="A454" s="156" t="s">
        <v>26</v>
      </c>
      <c r="B454" s="78"/>
      <c r="C454" s="78"/>
      <c r="D454" s="78"/>
      <c r="E454" s="11" t="s">
        <v>177</v>
      </c>
      <c r="F454" s="11" t="s">
        <v>176</v>
      </c>
    </row>
    <row r="455" spans="1:6">
      <c r="A455" s="83" t="s">
        <v>646</v>
      </c>
      <c r="B455" s="78"/>
      <c r="C455" s="78"/>
      <c r="D455" s="78"/>
      <c r="E455" s="157">
        <v>4045066575</v>
      </c>
      <c r="F455" s="17">
        <v>6531189362</v>
      </c>
    </row>
    <row r="456" spans="1:6">
      <c r="A456" s="83" t="s">
        <v>37</v>
      </c>
      <c r="B456" s="78"/>
      <c r="C456" s="78"/>
      <c r="D456" s="78"/>
      <c r="E456" s="157">
        <v>920765737</v>
      </c>
      <c r="F456" s="17"/>
    </row>
    <row r="457" spans="1:6">
      <c r="A457" s="102"/>
      <c r="B457" s="78"/>
      <c r="C457" s="78"/>
      <c r="D457" s="78"/>
      <c r="E457" s="15"/>
      <c r="F457" s="17"/>
    </row>
    <row r="458" spans="1:6">
      <c r="A458" s="84" t="s">
        <v>455</v>
      </c>
      <c r="B458" s="128"/>
      <c r="C458" s="128"/>
      <c r="D458" s="128"/>
      <c r="E458" s="23">
        <f>SUM(E455:E457)</f>
        <v>4965832312</v>
      </c>
      <c r="F458" s="23">
        <f>SUM(F455:F457)</f>
        <v>6531189362</v>
      </c>
    </row>
    <row r="459" spans="1:6">
      <c r="A459" s="88"/>
      <c r="B459" s="131"/>
      <c r="C459" s="131"/>
      <c r="D459" s="131"/>
      <c r="E459" s="89"/>
      <c r="F459" s="89"/>
    </row>
    <row r="460" spans="1:6" ht="15.75" customHeight="1">
      <c r="A460" s="94" t="s">
        <v>647</v>
      </c>
      <c r="B460" s="74"/>
      <c r="C460" s="74"/>
      <c r="D460" s="74"/>
      <c r="E460" s="155" t="s">
        <v>177</v>
      </c>
      <c r="F460" s="155" t="s">
        <v>176</v>
      </c>
    </row>
    <row r="461" spans="1:6" ht="15.75" customHeight="1">
      <c r="A461" s="83" t="s">
        <v>648</v>
      </c>
      <c r="B461" s="78"/>
      <c r="C461" s="78"/>
      <c r="D461" s="78"/>
      <c r="E461" s="196">
        <v>18190412719</v>
      </c>
      <c r="F461" s="17">
        <v>25652376838</v>
      </c>
    </row>
    <row r="462" spans="1:6" ht="18" customHeight="1">
      <c r="A462" s="83" t="s">
        <v>649</v>
      </c>
      <c r="B462" s="78"/>
      <c r="C462" s="78"/>
      <c r="D462" s="78"/>
      <c r="E462" s="15">
        <f>E466-E463</f>
        <v>193363751</v>
      </c>
      <c r="F462" s="15">
        <f>F466-F463</f>
        <v>382229524</v>
      </c>
    </row>
    <row r="463" spans="1:6" ht="14.25" customHeight="1">
      <c r="A463" s="83" t="s">
        <v>653</v>
      </c>
      <c r="B463" s="78"/>
      <c r="C463" s="78"/>
      <c r="D463" s="78"/>
      <c r="E463" s="151">
        <f>E464+E465</f>
        <v>2112439</v>
      </c>
      <c r="F463" s="151">
        <f>F464</f>
        <v>14000</v>
      </c>
    </row>
    <row r="464" spans="1:6" ht="15" customHeight="1">
      <c r="A464" s="83" t="s">
        <v>651</v>
      </c>
      <c r="B464" s="78"/>
      <c r="C464" s="78"/>
      <c r="D464" s="78"/>
      <c r="E464" s="151"/>
      <c r="F464" s="159">
        <v>14000</v>
      </c>
    </row>
    <row r="465" spans="1:7" ht="15" customHeight="1">
      <c r="A465" s="83" t="s">
        <v>652</v>
      </c>
      <c r="B465" s="78"/>
      <c r="C465" s="78"/>
      <c r="D465" s="78"/>
      <c r="E465" s="159">
        <v>2112439</v>
      </c>
      <c r="F465" s="159"/>
    </row>
    <row r="466" spans="1:7" ht="14.25" customHeight="1">
      <c r="A466" s="83" t="s">
        <v>650</v>
      </c>
      <c r="B466" s="78"/>
      <c r="C466" s="78"/>
      <c r="D466" s="78"/>
      <c r="E466" s="151">
        <f>E467+E468+E469+E470</f>
        <v>195476190</v>
      </c>
      <c r="F466" s="151">
        <f>F467+F468+F469+F470</f>
        <v>382243524</v>
      </c>
    </row>
    <row r="467" spans="1:7" ht="14.25" customHeight="1">
      <c r="A467" s="83" t="s">
        <v>654</v>
      </c>
      <c r="B467" s="78"/>
      <c r="C467" s="78"/>
      <c r="D467" s="78"/>
      <c r="E467" s="159">
        <v>187500000</v>
      </c>
      <c r="F467" s="159">
        <v>292500000</v>
      </c>
    </row>
    <row r="468" spans="1:7">
      <c r="A468" s="83" t="s">
        <v>652</v>
      </c>
      <c r="B468" s="78"/>
      <c r="C468" s="78"/>
      <c r="D468" s="78"/>
      <c r="E468" s="159"/>
      <c r="F468" s="159">
        <v>46618524</v>
      </c>
    </row>
    <row r="469" spans="1:7" ht="15" customHeight="1">
      <c r="A469" s="83" t="s">
        <v>64</v>
      </c>
      <c r="B469" s="78"/>
      <c r="C469" s="78"/>
      <c r="D469" s="78"/>
      <c r="E469" s="15"/>
      <c r="F469" s="159">
        <v>43125000</v>
      </c>
    </row>
    <row r="470" spans="1:7" ht="15" customHeight="1">
      <c r="A470" s="83" t="s">
        <v>36</v>
      </c>
      <c r="B470" s="78"/>
      <c r="C470" s="78"/>
      <c r="D470" s="78"/>
      <c r="E470" s="159">
        <v>7976190</v>
      </c>
      <c r="F470" s="159"/>
    </row>
    <row r="471" spans="1:7" ht="14.25" customHeight="1">
      <c r="A471" s="83" t="s">
        <v>655</v>
      </c>
      <c r="B471" s="78"/>
      <c r="C471" s="78"/>
      <c r="D471" s="78"/>
      <c r="E471" s="157">
        <f>E461-E463+E466</f>
        <v>18383776470</v>
      </c>
      <c r="F471" s="157">
        <f>F461-F463+F466</f>
        <v>26034606362</v>
      </c>
      <c r="G471" s="197"/>
    </row>
    <row r="472" spans="1:7" ht="15.75" customHeight="1">
      <c r="A472" s="83" t="s">
        <v>656</v>
      </c>
      <c r="B472" s="78"/>
      <c r="C472" s="78"/>
      <c r="D472" s="78"/>
      <c r="E472" s="160">
        <v>0.22</v>
      </c>
      <c r="F472" s="160">
        <v>0.25</v>
      </c>
    </row>
    <row r="473" spans="1:7" ht="16.5" customHeight="1">
      <c r="A473" s="83" t="s">
        <v>66</v>
      </c>
      <c r="B473" s="78"/>
      <c r="C473" s="78"/>
      <c r="D473" s="78"/>
      <c r="E473" s="17">
        <f>E471*E472</f>
        <v>4044430823.4000001</v>
      </c>
      <c r="F473" s="17">
        <f>F471*F472</f>
        <v>6508651590.5</v>
      </c>
      <c r="G473" s="197"/>
    </row>
    <row r="474" spans="1:7" ht="15.75" customHeight="1">
      <c r="A474" s="83" t="s">
        <v>65</v>
      </c>
      <c r="B474" s="78"/>
      <c r="C474" s="78"/>
      <c r="D474" s="78"/>
      <c r="E474" s="157">
        <v>635752</v>
      </c>
      <c r="F474" s="17">
        <v>22537771</v>
      </c>
      <c r="G474" s="197"/>
    </row>
    <row r="475" spans="1:7" ht="15.75" customHeight="1">
      <c r="A475" s="83" t="s">
        <v>27</v>
      </c>
      <c r="B475" s="78"/>
      <c r="C475" s="78"/>
      <c r="D475" s="78"/>
      <c r="E475" s="157"/>
      <c r="F475" s="17">
        <v>-11654631</v>
      </c>
      <c r="G475" s="197"/>
    </row>
    <row r="476" spans="1:7" ht="15.75" customHeight="1">
      <c r="A476" s="83" t="s">
        <v>67</v>
      </c>
      <c r="B476" s="78"/>
      <c r="C476" s="78"/>
      <c r="D476" s="78"/>
      <c r="E476" s="157"/>
      <c r="F476" s="17">
        <v>-22537771</v>
      </c>
      <c r="G476" s="197"/>
    </row>
    <row r="477" spans="1:7" ht="15.75" customHeight="1">
      <c r="A477" s="83" t="s">
        <v>657</v>
      </c>
      <c r="B477" s="78"/>
      <c r="C477" s="78"/>
      <c r="D477" s="78"/>
      <c r="E477" s="17">
        <v>464737</v>
      </c>
      <c r="F477" s="17"/>
    </row>
    <row r="478" spans="1:7" ht="15.75" customHeight="1">
      <c r="A478" s="83" t="s">
        <v>38</v>
      </c>
      <c r="B478" s="78"/>
      <c r="C478" s="78"/>
      <c r="D478" s="78"/>
      <c r="E478" s="17">
        <v>920765737</v>
      </c>
      <c r="F478" s="17"/>
    </row>
    <row r="479" spans="1:7" ht="17.25" customHeight="1">
      <c r="A479" s="83" t="s">
        <v>658</v>
      </c>
      <c r="B479" s="78"/>
      <c r="C479" s="78"/>
      <c r="D479" s="78"/>
      <c r="E479" s="157">
        <f>E461-E473-E474-E477-E478</f>
        <v>13224115669.6</v>
      </c>
      <c r="F479" s="157">
        <v>19155379878</v>
      </c>
      <c r="G479" s="197"/>
    </row>
    <row r="480" spans="1:7" ht="12" customHeight="1">
      <c r="A480" s="83"/>
      <c r="B480" s="78"/>
      <c r="C480" s="78"/>
      <c r="D480" s="78"/>
      <c r="E480" s="15"/>
      <c r="F480" s="17"/>
    </row>
    <row r="481" spans="1:6" ht="17.25" customHeight="1">
      <c r="A481" s="156" t="s">
        <v>659</v>
      </c>
      <c r="B481" s="78"/>
      <c r="C481" s="78"/>
      <c r="D481" s="80"/>
      <c r="E481" s="15">
        <f>SUM(E482:E486)</f>
        <v>23139694650</v>
      </c>
      <c r="F481" s="15">
        <f>SUM(F482:F486)</f>
        <v>20729389892</v>
      </c>
    </row>
    <row r="482" spans="1:6">
      <c r="A482" s="83" t="s">
        <v>660</v>
      </c>
      <c r="B482" s="78"/>
      <c r="C482" s="78"/>
      <c r="D482" s="78"/>
      <c r="E482" s="17">
        <v>512480453</v>
      </c>
      <c r="F482" s="17">
        <v>680634115</v>
      </c>
    </row>
    <row r="483" spans="1:6">
      <c r="A483" s="83" t="s">
        <v>661</v>
      </c>
      <c r="B483" s="78"/>
      <c r="C483" s="78"/>
      <c r="D483" s="78"/>
      <c r="E483" s="17">
        <v>7156240064</v>
      </c>
      <c r="F483" s="17">
        <v>8110836259</v>
      </c>
    </row>
    <row r="484" spans="1:6">
      <c r="A484" s="83" t="s">
        <v>662</v>
      </c>
      <c r="B484" s="78"/>
      <c r="C484" s="78"/>
      <c r="D484" s="78"/>
      <c r="E484" s="157">
        <v>1545126014</v>
      </c>
      <c r="F484" s="17">
        <v>921118845</v>
      </c>
    </row>
    <row r="485" spans="1:6">
      <c r="A485" s="83" t="s">
        <v>663</v>
      </c>
      <c r="B485" s="78"/>
      <c r="C485" s="78"/>
      <c r="D485" s="78"/>
      <c r="E485" s="17">
        <v>13607027643</v>
      </c>
      <c r="F485" s="17">
        <v>7737065994</v>
      </c>
    </row>
    <row r="486" spans="1:6">
      <c r="A486" s="83" t="s">
        <v>664</v>
      </c>
      <c r="B486" s="78"/>
      <c r="C486" s="78"/>
      <c r="D486" s="78"/>
      <c r="E486" s="17">
        <v>318820476</v>
      </c>
      <c r="F486" s="17">
        <v>3279734679</v>
      </c>
    </row>
    <row r="487" spans="1:6" ht="12.75" customHeight="1">
      <c r="A487" s="161"/>
      <c r="B487" s="128"/>
      <c r="C487" s="128"/>
      <c r="D487" s="128"/>
      <c r="E487" s="23"/>
      <c r="F487" s="54"/>
    </row>
    <row r="488" spans="1:6">
      <c r="A488" s="122" t="s">
        <v>630</v>
      </c>
      <c r="B488" s="74"/>
      <c r="C488" s="74"/>
      <c r="D488" s="74"/>
      <c r="E488" s="11" t="s">
        <v>177</v>
      </c>
      <c r="F488" s="11" t="s">
        <v>176</v>
      </c>
    </row>
    <row r="489" spans="1:6">
      <c r="A489" s="77" t="s">
        <v>631</v>
      </c>
      <c r="B489" s="78"/>
      <c r="C489" s="78"/>
      <c r="D489" s="78"/>
      <c r="E489" s="17">
        <f>E479</f>
        <v>13224115669.6</v>
      </c>
      <c r="F489" s="17">
        <f>F479</f>
        <v>19155379878</v>
      </c>
    </row>
    <row r="490" spans="1:6">
      <c r="A490" s="77" t="s">
        <v>632</v>
      </c>
      <c r="B490" s="78"/>
      <c r="C490" s="78"/>
      <c r="D490" s="78"/>
      <c r="E490" s="17">
        <f>E489</f>
        <v>13224115669.6</v>
      </c>
      <c r="F490" s="17">
        <f>F489</f>
        <v>19155379878</v>
      </c>
    </row>
    <row r="491" spans="1:6">
      <c r="A491" s="77" t="s">
        <v>633</v>
      </c>
      <c r="B491" s="78"/>
      <c r="C491" s="78"/>
      <c r="D491" s="78"/>
      <c r="E491" s="17">
        <v>7911522</v>
      </c>
      <c r="F491" s="17">
        <v>7911522</v>
      </c>
    </row>
    <row r="492" spans="1:6">
      <c r="A492" s="153" t="s">
        <v>630</v>
      </c>
      <c r="B492" s="128"/>
      <c r="C492" s="128"/>
      <c r="D492" s="128"/>
      <c r="E492" s="54">
        <f>E490/E491</f>
        <v>1671.5008401164782</v>
      </c>
      <c r="F492" s="54">
        <f>F490/F491</f>
        <v>2421.2003553804184</v>
      </c>
    </row>
    <row r="493" spans="1:6" ht="20.25" customHeight="1">
      <c r="E493" s="55" t="s">
        <v>178</v>
      </c>
    </row>
    <row r="494" spans="1:6" ht="16.5" customHeight="1">
      <c r="A494" s="40" t="s">
        <v>634</v>
      </c>
      <c r="C494" s="39" t="s">
        <v>635</v>
      </c>
      <c r="E494" s="236" t="s">
        <v>318</v>
      </c>
      <c r="F494" s="236"/>
    </row>
  </sheetData>
  <mergeCells count="4">
    <mergeCell ref="A5:G5"/>
    <mergeCell ref="A6:G6"/>
    <mergeCell ref="E271:F271"/>
    <mergeCell ref="E494:F494"/>
  </mergeCells>
  <phoneticPr fontId="0" type="noConversion"/>
  <pageMargins left="0.75" right="0" top="0.5" bottom="0.5" header="0" footer="0"/>
  <pageSetup paperSize="9" orientation="landscape" horizontalDpi="4294967293" verticalDpi="0" r:id="rId1"/>
  <headerFooter alignWithMargins="0">
    <oddFooter>Page &amp;P</odd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AliDODI/XaStMq8JxN+LgjAIt10=</DigestValue>
    </Reference>
    <Reference URI="#idOfficeObject" Type="http://www.w3.org/2000/09/xmldsig#Object">
      <DigestMethod Algorithm="http://www.w3.org/2000/09/xmldsig#sha1"/>
      <DigestValue>n3B9ytPwfS35deLbMbb08g0JscM=</DigestValue>
    </Reference>
  </SignedInfo>
  <SignatureValue>
    U87hrcZzvTGQwz1iNXCOLi7OanfqA8qDyZRaMJ/emdvBIy6GKvhGd0glGqTXoEg7SmaFGhbe
    xmtF2OmWlUUOWjRK9li4Qcr8kUoqez8ECY1TxqPEkmZLWreAtCBPFHWJH9McDKWUFjffGvqH
    u2HPcwtTSh0F9ifxj5dXQgKUc2U=
  </SignatureValue>
  <KeyInfo>
    <KeyValue>
      <RSAKeyValue>
        <Modulus>
            qNUdhF+cwri6FebGarGQ0PxsalleYsfZ/09u+PFGgPCtgsuae3YXf5EbVt9q+eLReLjt75TK
            uh18oyHmrapMyfPLcu/77SDD2KAglV4cmJuu9ya0hAwsjKGEyrv6uiWSI9eUPeFoKaLL78+P
            B+zo+6hmgAoJ9clqtnCV8yWaAKE=
          </Modulus>
        <Exponent>AQAB</Exponent>
      </RSAKeyValue>
    </KeyValue>
    <X509Data>
      <X509Certificate>
          MIIB7jCCAVugAwIBAgIQXxzXRm/1FIpDzqaci2p/lDAJBgUrDgMCHQUAMDExGzAZBgNVBAMe
          EgBXAEkATgBYAFAAXwBTAFAAMzESMBAGA1UEChMJTWljcm9zb2Z0MB4XDTE0MTAxNjAyMzMx
          MloXDTE1MTAxNjA4MzMxMlowMTEbMBkGA1UEAx4SAFcASQBOAFgAUABfAFMAUAAzMRIwEAYD
          VQQKEwlNaWNyb3NvZnQwgZ8wDQYJKoZIhvcNAQEBBQADgY0AMIGJAoGBAKjVHYRfnMK4uhXm
          xmqxkND8bGpZXmLH2f9PbvjxRoDwrYLLmnt2F3+RG1bfavni0Xi47e+UyrodfKMh5q2qTMnz
          y3Lv++0gw9igIJVeHJibrvcmtIQMLIyhhMq7+rolkiPXlD3haCmiy+/Pjwfs6PuoZoAKCfXJ
          arZwlfMlmgChAgMBAAGjDzANMAsGA1UdDwQEAwIGwDAJBgUrDgMCHQUAA4GBAJ8jJ6vsapjL
          4pIbt8taITsFVYUiTmVP9sD+fEjn5tmbOyAsCA0rRg3HuS6n5rzhecJcl1D5NmsSG60KajX4
          6vbCJQDUnrF0v8zclSdT5IxU2CrPeZLoHsSrDVWkyj3Q+DlfFjaGpW5wzVRQAtdCrEneVvXl
          kcyrth5j18/hDzIh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D4YddJbSVFIG4f45ddAiW+J8oL8=</DigestValue>
      </Reference>
      <Reference URI="/xl/calcChain.xml?ContentType=application/vnd.openxmlformats-officedocument.spreadsheetml.calcChain+xml">
        <DigestMethod Algorithm="http://www.w3.org/2000/09/xmldsig#sha1"/>
        <DigestValue>yuCijlQMPGcH5KZJWto/3KSN4T4=</DigestValue>
      </Reference>
      <Reference URI="/xl/printerSettings/printerSettings1.bin?ContentType=application/vnd.openxmlformats-officedocument.spreadsheetml.printerSettings">
        <DigestMethod Algorithm="http://www.w3.org/2000/09/xmldsig#sha1"/>
        <DigestValue>mGxfu83toEYc41DK2gBLMM/IHWM=</DigestValue>
      </Reference>
      <Reference URI="/xl/printerSettings/printerSettings2.bin?ContentType=application/vnd.openxmlformats-officedocument.spreadsheetml.printerSettings">
        <DigestMethod Algorithm="http://www.w3.org/2000/09/xmldsig#sha1"/>
        <DigestValue>mGxfu83toEYc41DK2gBLMM/IHWM=</DigestValue>
      </Reference>
      <Reference URI="/xl/printerSettings/printerSettings3.bin?ContentType=application/vnd.openxmlformats-officedocument.spreadsheetml.printerSettings">
        <DigestMethod Algorithm="http://www.w3.org/2000/09/xmldsig#sha1"/>
        <DigestValue>mGxfu83toEYc41DK2gBLMM/IHWM=</DigestValue>
      </Reference>
      <Reference URI="/xl/printerSettings/printerSettings4.bin?ContentType=application/vnd.openxmlformats-officedocument.spreadsheetml.printerSettings">
        <DigestMethod Algorithm="http://www.w3.org/2000/09/xmldsig#sha1"/>
        <DigestValue>4pXNm5wJ/6WFyF1GS9at6SijoIQ=</DigestValue>
      </Reference>
      <Reference URI="/xl/printerSettings/printerSettings5.bin?ContentType=application/vnd.openxmlformats-officedocument.spreadsheetml.printerSettings">
        <DigestMethod Algorithm="http://www.w3.org/2000/09/xmldsig#sha1"/>
        <DigestValue>mGxfu83toEYc41DK2gBLMM/IHWM=</DigestValue>
      </Reference>
      <Reference URI="/xl/sharedStrings.xml?ContentType=application/vnd.openxmlformats-officedocument.spreadsheetml.sharedStrings+xml">
        <DigestMethod Algorithm="http://www.w3.org/2000/09/xmldsig#sha1"/>
        <DigestValue>p9RDFuJvJm+nZ6PsCiNIylHPxmk=</DigestValue>
      </Reference>
      <Reference URI="/xl/styles.xml?ContentType=application/vnd.openxmlformats-officedocument.spreadsheetml.styles+xml">
        <DigestMethod Algorithm="http://www.w3.org/2000/09/xmldsig#sha1"/>
        <DigestValue>aPasKYVe1LH3qSlhw59URhz6zMs=</DigestValue>
      </Reference>
      <Reference URI="/xl/theme/theme1.xml?ContentType=application/vnd.openxmlformats-officedocument.theme+xml">
        <DigestMethod Algorithm="http://www.w3.org/2000/09/xmldsig#sha1"/>
        <DigestValue>Wc8e7bOBCad4OVEjFwdO/tcVEgs=</DigestValue>
      </Reference>
      <Reference URI="/xl/workbook.xml?ContentType=application/vnd.openxmlformats-officedocument.spreadsheetml.sheet.main+xml">
        <DigestMethod Algorithm="http://www.w3.org/2000/09/xmldsig#sha1"/>
        <DigestValue>Oo0IB7HOVr/CLoaU2dDdm4S+mLg=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h/Dw5Erfnk4cE1WrJUBuCPFqJ1c=</DigestValue>
      </Reference>
      <Reference URI="/xl/worksheets/sheet2.xml?ContentType=application/vnd.openxmlformats-officedocument.spreadsheetml.worksheet+xml">
        <DigestMethod Algorithm="http://www.w3.org/2000/09/xmldsig#sha1"/>
        <DigestValue>QzVOgxFL9MLrPQdyys5ieuaC2JI=</DigestValue>
      </Reference>
      <Reference URI="/xl/worksheets/sheet3.xml?ContentType=application/vnd.openxmlformats-officedocument.spreadsheetml.worksheet+xml">
        <DigestMethod Algorithm="http://www.w3.org/2000/09/xmldsig#sha1"/>
        <DigestValue>Up8d59TlXIjDAylULXjvfu0I0LY=</DigestValue>
      </Reference>
      <Reference URI="/xl/worksheets/sheet4.xml?ContentType=application/vnd.openxmlformats-officedocument.spreadsheetml.worksheet+xml">
        <DigestMethod Algorithm="http://www.w3.org/2000/09/xmldsig#sha1"/>
        <DigestValue>Q4qgK/1N+NA93dwqAvAlB6yh1Jc=</DigestValue>
      </Reference>
      <Reference URI="/xl/worksheets/sheet5.xml?ContentType=application/vnd.openxmlformats-officedocument.spreadsheetml.worksheet+xml">
        <DigestMethod Algorithm="http://www.w3.org/2000/09/xmldsig#sha1"/>
        <DigestValue>gCX7O+WTVsmTShgY+9/vjbWAYeE=</DigestValue>
      </Reference>
    </Manifest>
    <SignatureProperties>
      <SignatureProperty Id="idSignatureTime" Target="#idPackageSignature">
        <mdssi:SignatureTime>
          <mdssi:Format>YYYY-MM-DDThh:mm:ssTZD</mdssi:Format>
          <mdssi:Value>2015-01-22T02:05:59Z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0913926623</SignatureComments>
          <WindowsVersion>5.1</WindowsVersion>
          <OfficeVersion>12.0</OfficeVersion>
          <ApplicationVersion>12.0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CĐKT</vt:lpstr>
      <vt:lpstr>KQKD</vt:lpstr>
      <vt:lpstr>LCTT</vt:lpstr>
      <vt:lpstr>CBTT</vt:lpstr>
      <vt:lpstr>Thuyet minh </vt:lpstr>
      <vt:lpstr>CĐKT!Print_Titles</vt:lpstr>
      <vt:lpstr>LCTT!Print_Titles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dc:creator>
  <cp:lastModifiedBy>WINXP_SP3</cp:lastModifiedBy>
  <cp:lastPrinted>2015-01-16T05:22:20Z</cp:lastPrinted>
  <dcterms:created xsi:type="dcterms:W3CDTF">2014-03-28T02:58:46Z</dcterms:created>
  <dcterms:modified xsi:type="dcterms:W3CDTF">2015-01-22T02:05:56Z</dcterms:modified>
</cp:coreProperties>
</file>