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ÁO CÁO TÀI CHÍNH\Năm 2016\Quý 2.2016\"/>
    </mc:Choice>
  </mc:AlternateContent>
  <bookViews>
    <workbookView xWindow="360" yWindow="270" windowWidth="14940" windowHeight="9150"/>
  </bookViews>
  <sheets>
    <sheet name="CK - BÁO CÁO THU NHẬP TOÀN DIỆN" sheetId="1" r:id="rId1"/>
  </sheets>
  <externalReferences>
    <externalReference r:id="rId2"/>
    <externalReference r:id="rId3"/>
  </externalReferences>
  <calcPr calcId="152511"/>
</workbook>
</file>

<file path=xl/calcChain.xml><?xml version="1.0" encoding="utf-8"?>
<calcChain xmlns="http://schemas.openxmlformats.org/spreadsheetml/2006/main">
  <c r="G66" i="1" l="1"/>
  <c r="F68" i="1"/>
  <c r="F65" i="1"/>
  <c r="G65" i="1"/>
  <c r="G68" i="1" s="1"/>
  <c r="F66" i="1"/>
  <c r="E66" i="1"/>
  <c r="D66" i="1"/>
  <c r="F39" i="1"/>
  <c r="D39" i="1"/>
  <c r="D42" i="1" s="1"/>
  <c r="F42" i="1"/>
  <c r="F57" i="1" s="1"/>
  <c r="F62" i="1" s="1"/>
  <c r="G42" i="1"/>
  <c r="G57" i="1" s="1"/>
  <c r="G62" i="1" s="1"/>
  <c r="G56" i="1"/>
  <c r="F56" i="1"/>
  <c r="E56" i="1"/>
  <c r="D56" i="1"/>
  <c r="G27" i="1"/>
  <c r="F27" i="1"/>
  <c r="E27" i="1"/>
  <c r="E42" i="1" s="1"/>
  <c r="D27" i="1"/>
  <c r="E45" i="1"/>
  <c r="G45" i="1"/>
  <c r="F45" i="1"/>
  <c r="D45" i="1"/>
  <c r="E24" i="1"/>
  <c r="F24" i="1"/>
  <c r="G24" i="1"/>
  <c r="D24" i="1"/>
  <c r="E10" i="1"/>
  <c r="F10" i="1"/>
  <c r="G10" i="1"/>
  <c r="D10" i="1"/>
  <c r="G22" i="1"/>
  <c r="F22" i="1"/>
  <c r="E22" i="1"/>
  <c r="D22" i="1"/>
  <c r="F20" i="1"/>
  <c r="G20" i="1"/>
  <c r="G19" i="1"/>
  <c r="F19" i="1"/>
  <c r="D19" i="1"/>
  <c r="D20" i="1"/>
  <c r="E20" i="1"/>
  <c r="E19" i="1"/>
  <c r="G18" i="1"/>
  <c r="F15" i="1"/>
  <c r="F18" i="1"/>
  <c r="D18" i="1"/>
  <c r="E18" i="1"/>
  <c r="G15" i="1"/>
  <c r="E15" i="1"/>
  <c r="D15" i="1"/>
  <c r="G11" i="1"/>
  <c r="F11" i="1"/>
  <c r="D11" i="1"/>
  <c r="E11" i="1"/>
  <c r="E65" i="1"/>
  <c r="D57" i="1" l="1"/>
  <c r="D62" i="1" s="1"/>
  <c r="E57" i="1"/>
  <c r="E62" i="1" s="1"/>
  <c r="E68" i="1" s="1"/>
  <c r="D65" i="1" l="1"/>
  <c r="D68" i="1" s="1"/>
</calcChain>
</file>

<file path=xl/sharedStrings.xml><?xml version="1.0" encoding="utf-8"?>
<sst xmlns="http://schemas.openxmlformats.org/spreadsheetml/2006/main" count="162" uniqueCount="162">
  <si>
    <t>Báo cáo tài chính</t>
  </si>
  <si>
    <t>Mẫu số ......</t>
  </si>
  <si>
    <t>CK - BÁO CÁO THU NHẬP TOÀN DIỆN - QUÝ</t>
  </si>
  <si>
    <t>Chỉ tiêu</t>
  </si>
  <si>
    <t>Mã chỉ tiêu</t>
  </si>
  <si>
    <t>Thuyết minh</t>
  </si>
  <si>
    <t>Quý năm nay</t>
  </si>
  <si>
    <t>Quý năm trước</t>
  </si>
  <si>
    <t>Lũy kế từ đầu năm đến cuối quý này(Năm nay)</t>
  </si>
  <si>
    <t>Lũy kế từ đầu năm đến cuối quý này(Năm trước)</t>
  </si>
  <si>
    <t xml:space="preserve">I. DOANH THU HOẠT ĐỘNG </t>
  </si>
  <si>
    <t>1.1. Lãi từ các tài sản tài chính ghi nhận thông qua lãi/lỗ (FVTPL)</t>
  </si>
  <si>
    <t>01</t>
  </si>
  <si>
    <t>a.Lãi bán các tài sản tài chính</t>
  </si>
  <si>
    <t>01.1</t>
  </si>
  <si>
    <t>b. Chênh lệch tăng đánh giá lại các TSTC thông qua lãi/lỗ</t>
  </si>
  <si>
    <t>01.2</t>
  </si>
  <si>
    <t>c. Cổ tức, tiền lãi phát sinh từ tài sản tài chính PVTPL</t>
  </si>
  <si>
    <t>01.3</t>
  </si>
  <si>
    <t>1.2. Lãi từ các khoản đầu tư nắm giữ đến ngày đáo hạn (HTM)</t>
  </si>
  <si>
    <t>02</t>
  </si>
  <si>
    <t>1.3. Lãi từ các khoản cho vay và phải thu</t>
  </si>
  <si>
    <t>03</t>
  </si>
  <si>
    <t>1.4. Lãi từ các tài sản tài chính sẵn sàng để bán (AFS)</t>
  </si>
  <si>
    <t>04</t>
  </si>
  <si>
    <t>1.5. Lãi từ các công cụ phái sinh phòng ngừa rủi ro</t>
  </si>
  <si>
    <t>05</t>
  </si>
  <si>
    <t>1.6. Doanh thu môi giới chứng khoán</t>
  </si>
  <si>
    <t>06</t>
  </si>
  <si>
    <t>1.7. Doanh thu bảo lãnh, đại lý phát hành chứng khoán</t>
  </si>
  <si>
    <t>07</t>
  </si>
  <si>
    <t>1.8. Doanh thu tư vấn</t>
  </si>
  <si>
    <t>08</t>
  </si>
  <si>
    <t>1.9. Doanh thu hoạt động nhận ủy thác, đấu giá</t>
  </si>
  <si>
    <t>09</t>
  </si>
  <si>
    <t>1.10. Doanh thu lưu ký chứng khoán</t>
  </si>
  <si>
    <t>10</t>
  </si>
  <si>
    <t xml:space="preserve">1.11. Thu nhập hoạt động khác </t>
  </si>
  <si>
    <t>11</t>
  </si>
  <si>
    <t>Cộng doanh thu hoạt động (20 = 01&gt;11)</t>
  </si>
  <si>
    <t>20</t>
  </si>
  <si>
    <t xml:space="preserve">II. CHI PHÍ HOẠT ĐỘNG </t>
  </si>
  <si>
    <t>2.1. Lỗ các tài sản tài chính ghi nhận thông qua lãi lỗ (FVTPL)</t>
  </si>
  <si>
    <t>21</t>
  </si>
  <si>
    <t>a. Lỗ bán các tài sản tài chính</t>
  </si>
  <si>
    <t>21.1</t>
  </si>
  <si>
    <t>b. Chênh lệch giảm đánh giá lại các TSTC thông qua lãi/lỗ</t>
  </si>
  <si>
    <t>21.2</t>
  </si>
  <si>
    <t>c. Chi phí giao dịch mua các tài sản tài chính FVTPL</t>
  </si>
  <si>
    <t>21.3</t>
  </si>
  <si>
    <t>2.2. Lỗ các khoản đầu tư nắm giữ đến ngày đáo hạn (HTM)</t>
  </si>
  <si>
    <t>22</t>
  </si>
  <si>
    <t>2.3. Chi phí lãi vay, lỗ từ các khoản cho vay và phải thu</t>
  </si>
  <si>
    <t>23</t>
  </si>
  <si>
    <t>2.4. Lỗ bán các tài sản tài chính sẵn sàng để bán (AFS)</t>
  </si>
  <si>
    <t>24</t>
  </si>
  <si>
    <t>2.5. Lỗ từ các tài sản tài chính phái sinh phòng ngừa rủi ro</t>
  </si>
  <si>
    <t>25</t>
  </si>
  <si>
    <t>2.6. Chi phí hoạt động tự doanh</t>
  </si>
  <si>
    <t>26</t>
  </si>
  <si>
    <t>2.7. Chi phí môi giới chứng khoán</t>
  </si>
  <si>
    <t>27</t>
  </si>
  <si>
    <t>2.8. Chi phí hoạt động bảo lãnh, đại lý phát hành chứng khoán</t>
  </si>
  <si>
    <t>28</t>
  </si>
  <si>
    <t>2.9. Chi phí tư vấn</t>
  </si>
  <si>
    <t>29</t>
  </si>
  <si>
    <t>2.10.	Chi phí hoạt động đấu giá, ủy thác</t>
  </si>
  <si>
    <t>30</t>
  </si>
  <si>
    <t>2.11. Chi phí lưu ký chứng khoán</t>
  </si>
  <si>
    <t>31</t>
  </si>
  <si>
    <t xml:space="preserve">2.12. Chi phí khác </t>
  </si>
  <si>
    <t>32</t>
  </si>
  <si>
    <t>Trong đó: Chi phí sửa lỗi giao dịch chứng khoán, lỗi khác</t>
  </si>
  <si>
    <t>33</t>
  </si>
  <si>
    <t>Cộng chi phí hoạt động (40 = 21-&gt;33)</t>
  </si>
  <si>
    <t>40</t>
  </si>
  <si>
    <t>III. DOANH THU HOẠT ĐỘNG TÀI CHÍNH</t>
  </si>
  <si>
    <t>3.1. Chênh lệch lãi tỷ giá hối đoái đã và chưa thực hiện</t>
  </si>
  <si>
    <t>41</t>
  </si>
  <si>
    <t>3.2. Doanh thu, dự thu cổ tức, lãi tiền gửi không cố định phát sinh trong kỳ</t>
  </si>
  <si>
    <t>42</t>
  </si>
  <si>
    <t>3.3. Lãi bán, thanh lý các khoản đầu tư vào công ty con, liên kết, liên doanh</t>
  </si>
  <si>
    <t>43</t>
  </si>
  <si>
    <t>3.4. Doanh thu khác về đầu tư</t>
  </si>
  <si>
    <t>44</t>
  </si>
  <si>
    <t>Cộng doanh thu hoạt động tài chính (50 = 41-&gt;44)</t>
  </si>
  <si>
    <t>50</t>
  </si>
  <si>
    <t xml:space="preserve">IV. CHI PHÍ TÀI CHÍNH </t>
  </si>
  <si>
    <t>4.1. Chênh lệch lỗ tỷ giá hối đoái đã và chưa thực hiện</t>
  </si>
  <si>
    <t>51</t>
  </si>
  <si>
    <t>4.2. Chi phí lãi vay</t>
  </si>
  <si>
    <t>52</t>
  </si>
  <si>
    <t>4.3. Lỗ bán, thanh lý các khoản đầu tư vào công ty con, liên kết, liên doanh</t>
  </si>
  <si>
    <t>53</t>
  </si>
  <si>
    <t>4.4. Chi phí đầu tư khác</t>
  </si>
  <si>
    <t>54</t>
  </si>
  <si>
    <t>Cộng chi phí tài chính (60 = 51-&gt;54)</t>
  </si>
  <si>
    <t>60</t>
  </si>
  <si>
    <t>V. CHI BÁN HÀNG</t>
  </si>
  <si>
    <t>61</t>
  </si>
  <si>
    <t>VI. CHI PHÍ QUẢN LÝ CÔNG TY CHỨNG KHOÁN</t>
  </si>
  <si>
    <t>62</t>
  </si>
  <si>
    <t>VII. KẾT QUẢ HOẠT ĐỘNG (70= 20+50-40-60-61-62)</t>
  </si>
  <si>
    <t>70</t>
  </si>
  <si>
    <t xml:space="preserve">VIII. THU NHẬP KHÁC VÀ CHI PHÍ KHÁC </t>
  </si>
  <si>
    <t>8.1. Thu nhập khác</t>
  </si>
  <si>
    <t>71</t>
  </si>
  <si>
    <t>8.2. Chi phí khác</t>
  </si>
  <si>
    <t>72</t>
  </si>
  <si>
    <t>Cộng kết quả hoạt động khác (80= 71-72)</t>
  </si>
  <si>
    <t>80</t>
  </si>
  <si>
    <t>IX. TỔNG LỢI NHUẬN KẾ TOÁN TRƯỚC THUẾ (90=70 + 80)</t>
  </si>
  <si>
    <t>90</t>
  </si>
  <si>
    <t>9.1. Lợi nhuận đã thực hiện</t>
  </si>
  <si>
    <t>91</t>
  </si>
  <si>
    <t>9.2. Lợi nhuận chưa thực hiện</t>
  </si>
  <si>
    <t>92</t>
  </si>
  <si>
    <t>X. CHI PHÍ THUẾ TNDN</t>
  </si>
  <si>
    <t>100</t>
  </si>
  <si>
    <t>10.1.Chi phí thuế TNDN hiện hành</t>
  </si>
  <si>
    <t>100.1</t>
  </si>
  <si>
    <t>10.2.Chi phí thuế TNDN hoãn lại</t>
  </si>
  <si>
    <t>100.2</t>
  </si>
  <si>
    <t>XI. LỢI NHUẬN KẾ TOÁN SAU THUẾ TNDN (200 = 90 - 100)</t>
  </si>
  <si>
    <t>200</t>
  </si>
  <si>
    <t>11.1. Lợi nhuận sau thuế phân bổ cho chủ sở hữu</t>
  </si>
  <si>
    <t>201</t>
  </si>
  <si>
    <t>11.2. Lợi nhuận sau thuế trích các Quỹ dự trữ điều lệ, Quỹ Dự phòng tài chính và rủi ro nghề nghiệp theo quy định của Điều lệ Công ty là %)</t>
  </si>
  <si>
    <t>202</t>
  </si>
  <si>
    <t>XII. THU NHẬP (LỖ) TOÀN DIỆN KHÁC SAU THUẾ TNDN</t>
  </si>
  <si>
    <t>300</t>
  </si>
  <si>
    <t>12.1. Lãi/(Lỗ) từ đánh giá lại các các khoản đầu tư giữ đến ngày đáo hạn</t>
  </si>
  <si>
    <t>301</t>
  </si>
  <si>
    <t>12.2.Lãi/(Lỗ) từ đánh giá lại các tài sản tài chính sẵn sàng để bán</t>
  </si>
  <si>
    <t>302</t>
  </si>
  <si>
    <t>12.3. Lãi (lỗ) toàn diện khác được chia từ hoạt động đầu tư vào công ty con, đầu tư liên kết, liên doanh</t>
  </si>
  <si>
    <t>303</t>
  </si>
  <si>
    <t>12.4. Lãi/(Lỗ) từ đánh giá lại các công cụ tài chính phái sinh</t>
  </si>
  <si>
    <t>304</t>
  </si>
  <si>
    <t xml:space="preserve">12.5. Lãi/(lỗ) chênh lệch tỷ giá của hoạt động tại nước ngoài </t>
  </si>
  <si>
    <t>305</t>
  </si>
  <si>
    <t>12.6. Lãi, lỗ từ các khoản đầu tư vào công ty con. Công ty liên kết, liên doanh chưa chia</t>
  </si>
  <si>
    <t>306</t>
  </si>
  <si>
    <t>12.7. Lãi, lỗ đánh giá công cụ phái sinh</t>
  </si>
  <si>
    <t>307</t>
  </si>
  <si>
    <t>12.8. Lãi, lỗ đánh giá lại tài sản cố định theo mô hình giá trị hợp lý</t>
  </si>
  <si>
    <t>308</t>
  </si>
  <si>
    <t>Tổng thu nhập toàn diện</t>
  </si>
  <si>
    <t>400</t>
  </si>
  <si>
    <t>Thu nhập toàn diện phân bổ cho chủ sở hữu</t>
  </si>
  <si>
    <t>401</t>
  </si>
  <si>
    <t>Thu nhập toàn diện phân bổ cho đối tượng khác (nếu có)</t>
  </si>
  <si>
    <t>402</t>
  </si>
  <si>
    <t>XIII. THU NHẬP THUẦN TRÊN CỔ PHIẾU PHỔ THÔNG</t>
  </si>
  <si>
    <t>500</t>
  </si>
  <si>
    <t>13.1.Lãi cơ bản trên cổ phiếu (Đồng/1 cổ phiếu)</t>
  </si>
  <si>
    <t>501</t>
  </si>
  <si>
    <t>13.2.Thu nhập pha loãng trên cổ phiếu (Đồng/1 cổ phiếu)</t>
  </si>
  <si>
    <t>502</t>
  </si>
  <si>
    <t>CÔNG TY TNHH CHỨNG KHOÁN KỸ THƯƠNG</t>
  </si>
  <si>
    <t>Quý II năm tài chính 2016</t>
  </si>
  <si>
    <t>Địa chỉ: Tầng 4+5 Số 9 Tô Hiến Thành, P.Bùi Thị Xuân, Q.Hai Bà Trưng, Hà Nội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</si>
</sst>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;\ "/>
  </numFmts>
  <fonts count="3" x14ac:knownFonts="1">
    <font>
      <sz val="10"/>
      <name val="Arial"/>
    </font>
    <font>
      <b/>
      <sz val="9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1" fillId="0" borderId="0" xfId="0" applyNumberFormat="1" applyFont="1"/>
    <xf numFmtId="164" fontId="2" fillId="0" borderId="1" xfId="0" applyNumberFormat="1" applyFont="1" applyBorder="1"/>
    <xf numFmtId="0" fontId="2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&#193;O%20C&#193;O%20T&#192;I%20CH&#205;NH/Qu&#253;%202.2015/KQK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nL%20Qu&#253;%202.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"/>
    </sheetNames>
    <sheetDataSet>
      <sheetData sheetId="0">
        <row r="9">
          <cell r="G9">
            <v>9927592959</v>
          </cell>
          <cell r="H9">
            <v>10041066835</v>
          </cell>
        </row>
        <row r="11">
          <cell r="G11">
            <v>8508099611</v>
          </cell>
          <cell r="H11">
            <v>16899284881</v>
          </cell>
        </row>
        <row r="12">
          <cell r="G12">
            <v>46242073941</v>
          </cell>
          <cell r="H12">
            <v>57194374183</v>
          </cell>
        </row>
        <row r="13">
          <cell r="G13">
            <v>42000000000</v>
          </cell>
          <cell r="H13">
            <v>55750000000</v>
          </cell>
        </row>
        <row r="14">
          <cell r="G14">
            <v>3704000000</v>
          </cell>
          <cell r="H14">
            <v>14612900000</v>
          </cell>
        </row>
        <row r="15">
          <cell r="G15">
            <v>1100963412</v>
          </cell>
          <cell r="H15">
            <v>1884201079</v>
          </cell>
        </row>
        <row r="16">
          <cell r="G16">
            <v>1637782533</v>
          </cell>
          <cell r="H16">
            <v>2226697561</v>
          </cell>
        </row>
        <row r="20">
          <cell r="G20">
            <v>645305560</v>
          </cell>
          <cell r="H20">
            <v>2442226379</v>
          </cell>
        </row>
        <row r="21">
          <cell r="G21">
            <v>174429547</v>
          </cell>
          <cell r="H21">
            <v>1152129738</v>
          </cell>
        </row>
        <row r="22">
          <cell r="G22">
            <v>885544426</v>
          </cell>
          <cell r="H22">
            <v>885544426</v>
          </cell>
        </row>
        <row r="26">
          <cell r="G26">
            <v>231888482</v>
          </cell>
          <cell r="H26">
            <v>2232589701</v>
          </cell>
        </row>
        <row r="30">
          <cell r="G30">
            <v>11874574616</v>
          </cell>
          <cell r="H30">
            <v>29084695699</v>
          </cell>
        </row>
        <row r="39">
          <cell r="G39">
            <v>20400698098</v>
          </cell>
          <cell r="H39">
            <v>28035037853.900002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6.2016"/>
    </sheetNames>
    <sheetDataSet>
      <sheetData sheetId="0">
        <row r="7">
          <cell r="C7">
            <v>1980194252</v>
          </cell>
          <cell r="D7">
            <v>7450543597</v>
          </cell>
        </row>
        <row r="9">
          <cell r="C9">
            <v>5042920433</v>
          </cell>
          <cell r="D9">
            <v>12478198790</v>
          </cell>
        </row>
        <row r="10">
          <cell r="C10">
            <v>64134297887</v>
          </cell>
          <cell r="D10">
            <v>54146326373</v>
          </cell>
        </row>
        <row r="11">
          <cell r="C11">
            <v>177644250000</v>
          </cell>
          <cell r="D11">
            <v>2000000000</v>
          </cell>
        </row>
        <row r="12">
          <cell r="C12">
            <v>9868387978</v>
          </cell>
          <cell r="D12">
            <v>3875000000</v>
          </cell>
        </row>
        <row r="13">
          <cell r="C13">
            <v>77920000000</v>
          </cell>
          <cell r="D13">
            <v>552272727</v>
          </cell>
        </row>
        <row r="14">
          <cell r="C14">
            <v>914781134</v>
          </cell>
          <cell r="D14">
            <v>1048584191</v>
          </cell>
        </row>
        <row r="16">
          <cell r="C16">
            <v>1731944445</v>
          </cell>
          <cell r="D16">
            <v>1604333334</v>
          </cell>
        </row>
        <row r="17">
          <cell r="C17">
            <v>4562331800</v>
          </cell>
          <cell r="D17">
            <v>5668197811</v>
          </cell>
        </row>
        <row r="18">
          <cell r="C18">
            <v>609595544</v>
          </cell>
          <cell r="D18">
            <v>503791941</v>
          </cell>
        </row>
        <row r="22">
          <cell r="C22">
            <v>1202974133</v>
          </cell>
          <cell r="D22">
            <v>4562256898</v>
          </cell>
        </row>
        <row r="26">
          <cell r="C26">
            <v>11177385388</v>
          </cell>
          <cell r="D26">
            <v>27436276923</v>
          </cell>
        </row>
        <row r="37">
          <cell r="D37">
            <v>10578116179.400002</v>
          </cell>
        </row>
        <row r="39">
          <cell r="D39">
            <v>75777355499.800003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workbookViewId="0">
      <selection activeCell="F13" sqref="F13"/>
    </sheetView>
  </sheetViews>
  <sheetFormatPr defaultRowHeight="12" x14ac:dyDescent="0.2"/>
  <cols>
    <col min="1" max="1" width="62.28515625" customWidth="1"/>
    <col min="2" max="2" width="11.5703125" customWidth="1"/>
    <col min="3" max="3" width="11.140625" customWidth="1"/>
    <col min="4" max="5" width="20" customWidth="1"/>
    <col min="6" max="6" width="23" customWidth="1"/>
    <col min="7" max="7" width="24.85546875" customWidth="1"/>
    <col min="9" max="10" width="12.85546875" bestFit="1" customWidth="1"/>
  </cols>
  <sheetData>
    <row r="1" spans="1:7" x14ac:dyDescent="0.2">
      <c r="A1" s="8" t="s">
        <v>159</v>
      </c>
      <c r="B1" s="9"/>
      <c r="E1" t="s">
        <v>0</v>
      </c>
    </row>
    <row r="2" spans="1:7" x14ac:dyDescent="0.2">
      <c r="A2" s="9" t="s">
        <v>161</v>
      </c>
      <c r="B2" s="9"/>
      <c r="E2" t="s">
        <v>160</v>
      </c>
    </row>
    <row r="3" spans="1:7" x14ac:dyDescent="0.2">
      <c r="A3" s="9"/>
      <c r="B3" s="9"/>
    </row>
    <row r="4" spans="1:7" x14ac:dyDescent="0.2">
      <c r="E4" s="9" t="s">
        <v>1</v>
      </c>
      <c r="F4" s="9"/>
    </row>
    <row r="5" spans="1:7" ht="20.100000000000001" customHeight="1" x14ac:dyDescent="0.2">
      <c r="A5" s="10" t="s">
        <v>2</v>
      </c>
      <c r="B5" s="9"/>
      <c r="C5" s="9"/>
      <c r="D5" s="9"/>
      <c r="E5" s="9"/>
      <c r="F5" s="9"/>
    </row>
    <row r="8" spans="1:7" x14ac:dyDescent="0.2">
      <c r="A8" s="1" t="s">
        <v>3</v>
      </c>
      <c r="B8" s="1" t="s">
        <v>4</v>
      </c>
      <c r="C8" s="1" t="s">
        <v>5</v>
      </c>
      <c r="D8" s="1" t="s">
        <v>6</v>
      </c>
      <c r="E8" s="1" t="s">
        <v>7</v>
      </c>
      <c r="F8" s="1" t="s">
        <v>8</v>
      </c>
      <c r="G8" s="1" t="s">
        <v>9</v>
      </c>
    </row>
    <row r="9" spans="1:7" x14ac:dyDescent="0.2">
      <c r="A9" s="2" t="s">
        <v>10</v>
      </c>
      <c r="B9" s="2"/>
      <c r="C9" s="2"/>
      <c r="D9" s="2"/>
      <c r="E9" s="2">
        <v>0</v>
      </c>
      <c r="F9" s="2">
        <v>0</v>
      </c>
      <c r="G9" s="2">
        <v>0</v>
      </c>
    </row>
    <row r="10" spans="1:7" ht="21" customHeight="1" x14ac:dyDescent="0.2">
      <c r="A10" s="3" t="s">
        <v>11</v>
      </c>
      <c r="B10" s="3" t="s">
        <v>12</v>
      </c>
      <c r="C10" s="3"/>
      <c r="D10" s="4">
        <f>SUM(D11:D13)</f>
        <v>54146326373</v>
      </c>
      <c r="E10" s="4">
        <f t="shared" ref="E10:G10" si="0">SUM(E11:E13)</f>
        <v>46242073941</v>
      </c>
      <c r="F10" s="4">
        <f t="shared" si="0"/>
        <v>118280624260</v>
      </c>
      <c r="G10" s="4">
        <f t="shared" si="0"/>
        <v>57194374183</v>
      </c>
    </row>
    <row r="11" spans="1:7" ht="21" customHeight="1" x14ac:dyDescent="0.2">
      <c r="A11" s="3" t="s">
        <v>13</v>
      </c>
      <c r="B11" s="3" t="s">
        <v>14</v>
      </c>
      <c r="C11" s="3"/>
      <c r="D11" s="4">
        <f>'[2]30.06.2016'!$D$10</f>
        <v>54146326373</v>
      </c>
      <c r="E11" s="4">
        <f>[1]K!$G$12</f>
        <v>46242073941</v>
      </c>
      <c r="F11" s="4">
        <f>'[2]30.06.2016'!$C$10+'[2]30.06.2016'!$D$10</f>
        <v>118280624260</v>
      </c>
      <c r="G11" s="4">
        <f>[1]K!$H$12</f>
        <v>57194374183</v>
      </c>
    </row>
    <row r="12" spans="1:7" ht="21" customHeight="1" x14ac:dyDescent="0.2">
      <c r="A12" s="3" t="s">
        <v>15</v>
      </c>
      <c r="B12" s="3" t="s">
        <v>16</v>
      </c>
      <c r="C12" s="3"/>
      <c r="D12" s="4">
        <v>0</v>
      </c>
      <c r="E12" s="4">
        <v>0</v>
      </c>
      <c r="F12" s="4">
        <v>0</v>
      </c>
      <c r="G12" s="4">
        <v>0</v>
      </c>
    </row>
    <row r="13" spans="1:7" ht="21" customHeight="1" x14ac:dyDescent="0.2">
      <c r="A13" s="3" t="s">
        <v>17</v>
      </c>
      <c r="B13" s="3" t="s">
        <v>18</v>
      </c>
      <c r="C13" s="3"/>
      <c r="D13" s="4">
        <v>0</v>
      </c>
      <c r="E13" s="4">
        <v>0</v>
      </c>
      <c r="F13" s="4">
        <v>0</v>
      </c>
      <c r="G13" s="4">
        <v>0</v>
      </c>
    </row>
    <row r="14" spans="1:7" ht="21" customHeight="1" x14ac:dyDescent="0.2">
      <c r="A14" s="3" t="s">
        <v>19</v>
      </c>
      <c r="B14" s="3" t="s">
        <v>20</v>
      </c>
      <c r="C14" s="3"/>
      <c r="D14" s="4">
        <v>0</v>
      </c>
      <c r="E14" s="4">
        <v>0</v>
      </c>
      <c r="F14" s="4">
        <v>0</v>
      </c>
      <c r="G14" s="4">
        <v>0</v>
      </c>
    </row>
    <row r="15" spans="1:7" ht="21" customHeight="1" x14ac:dyDescent="0.2">
      <c r="A15" s="3" t="s">
        <v>21</v>
      </c>
      <c r="B15" s="3" t="s">
        <v>22</v>
      </c>
      <c r="C15" s="3"/>
      <c r="D15" s="4">
        <f>'[2]30.06.2016'!$D$17</f>
        <v>5668197811</v>
      </c>
      <c r="E15" s="4">
        <f>[1]K!$G$22</f>
        <v>885544426</v>
      </c>
      <c r="F15" s="4">
        <f>'[2]30.06.2016'!$C$17+'[2]30.06.2016'!$D$17</f>
        <v>10230529611</v>
      </c>
      <c r="G15" s="4">
        <f>[1]K!$H$22</f>
        <v>885544426</v>
      </c>
    </row>
    <row r="16" spans="1:7" ht="21" customHeight="1" x14ac:dyDescent="0.2">
      <c r="A16" s="3" t="s">
        <v>23</v>
      </c>
      <c r="B16" s="3" t="s">
        <v>24</v>
      </c>
      <c r="C16" s="3"/>
      <c r="D16" s="4">
        <v>0</v>
      </c>
      <c r="E16" s="4">
        <v>0</v>
      </c>
      <c r="F16" s="4">
        <v>0</v>
      </c>
      <c r="G16" s="4">
        <v>0</v>
      </c>
    </row>
    <row r="17" spans="1:10" ht="21" customHeight="1" x14ac:dyDescent="0.2">
      <c r="A17" s="3" t="s">
        <v>25</v>
      </c>
      <c r="B17" s="3" t="s">
        <v>26</v>
      </c>
      <c r="C17" s="3"/>
      <c r="D17" s="4">
        <v>0</v>
      </c>
      <c r="E17" s="4">
        <v>0</v>
      </c>
      <c r="F17" s="4">
        <v>0</v>
      </c>
      <c r="G17" s="4">
        <v>0</v>
      </c>
    </row>
    <row r="18" spans="1:10" ht="21" customHeight="1" x14ac:dyDescent="0.2">
      <c r="A18" s="3" t="s">
        <v>27</v>
      </c>
      <c r="B18" s="3" t="s">
        <v>28</v>
      </c>
      <c r="C18" s="3"/>
      <c r="D18" s="4">
        <f>'[2]30.06.2016'!$D$7</f>
        <v>7450543597</v>
      </c>
      <c r="E18" s="4">
        <f>[1]K!$G$9</f>
        <v>9927592959</v>
      </c>
      <c r="F18" s="4">
        <f>'[2]30.06.2016'!$C$7+'[2]30.06.2016'!$D$7</f>
        <v>9430737849</v>
      </c>
      <c r="G18" s="4">
        <f>[1]K!$H$9</f>
        <v>10041066835</v>
      </c>
    </row>
    <row r="19" spans="1:10" ht="21" customHeight="1" x14ac:dyDescent="0.2">
      <c r="A19" s="3" t="s">
        <v>29</v>
      </c>
      <c r="B19" s="3" t="s">
        <v>30</v>
      </c>
      <c r="C19" s="3"/>
      <c r="D19" s="4">
        <f>'[2]30.06.2016'!$D$11+'[2]30.06.2016'!$D$12</f>
        <v>5875000000</v>
      </c>
      <c r="E19" s="4">
        <f>[1]K!$G$13+[1]K!$G$14</f>
        <v>45704000000</v>
      </c>
      <c r="F19" s="4">
        <f>'[2]30.06.2016'!$C$11+'[2]30.06.2016'!$D$11+'[2]30.06.2016'!$C$12+'[2]30.06.2016'!$D$12</f>
        <v>193387637978</v>
      </c>
      <c r="G19" s="4">
        <f>[1]K!$H$13+[1]K!$H$14</f>
        <v>70362900000</v>
      </c>
    </row>
    <row r="20" spans="1:10" ht="21" customHeight="1" x14ac:dyDescent="0.2">
      <c r="A20" s="3" t="s">
        <v>31</v>
      </c>
      <c r="B20" s="3" t="s">
        <v>32</v>
      </c>
      <c r="C20" s="3"/>
      <c r="D20" s="4">
        <f>'[2]30.06.2016'!$D$13</f>
        <v>552272727</v>
      </c>
      <c r="E20" s="4">
        <f>[1]K!$G$15</f>
        <v>1100963412</v>
      </c>
      <c r="F20" s="4">
        <f>'[2]30.06.2016'!$C$13+'[2]30.06.2016'!$D$13</f>
        <v>78472272727</v>
      </c>
      <c r="G20" s="4">
        <f>[1]K!$H$15</f>
        <v>1884201079</v>
      </c>
    </row>
    <row r="21" spans="1:10" ht="21" customHeight="1" x14ac:dyDescent="0.2">
      <c r="A21" s="3" t="s">
        <v>33</v>
      </c>
      <c r="B21" s="3" t="s">
        <v>34</v>
      </c>
      <c r="C21" s="3"/>
      <c r="D21" s="4">
        <v>0</v>
      </c>
      <c r="E21" s="4">
        <v>0</v>
      </c>
      <c r="F21" s="4">
        <v>0</v>
      </c>
      <c r="G21" s="4">
        <v>0</v>
      </c>
    </row>
    <row r="22" spans="1:10" ht="21" customHeight="1" x14ac:dyDescent="0.2">
      <c r="A22" s="3" t="s">
        <v>35</v>
      </c>
      <c r="B22" s="3" t="s">
        <v>36</v>
      </c>
      <c r="C22" s="3"/>
      <c r="D22" s="4">
        <f>'[2]30.06.2016'!$D$14</f>
        <v>1048584191</v>
      </c>
      <c r="E22" s="4">
        <f>[1]K!$G$16</f>
        <v>1637782533</v>
      </c>
      <c r="F22" s="4">
        <f>'[2]30.06.2016'!$C$14+'[2]30.06.2016'!$D$14</f>
        <v>1963365325</v>
      </c>
      <c r="G22" s="4">
        <f>[1]K!$H$16</f>
        <v>2226697561</v>
      </c>
    </row>
    <row r="23" spans="1:10" ht="21" customHeight="1" x14ac:dyDescent="0.2">
      <c r="A23" s="3" t="s">
        <v>37</v>
      </c>
      <c r="B23" s="3" t="s">
        <v>38</v>
      </c>
      <c r="C23" s="3"/>
      <c r="D23" s="4">
        <v>0</v>
      </c>
      <c r="E23" s="4">
        <v>0</v>
      </c>
      <c r="F23" s="4">
        <v>0</v>
      </c>
      <c r="G23" s="4">
        <v>0</v>
      </c>
    </row>
    <row r="24" spans="1:10" ht="21" customHeight="1" x14ac:dyDescent="0.2">
      <c r="A24" s="2" t="s">
        <v>39</v>
      </c>
      <c r="B24" s="2" t="s">
        <v>40</v>
      </c>
      <c r="C24" s="2"/>
      <c r="D24" s="5">
        <f>D10+SUM(D14:D23)</f>
        <v>74740924699</v>
      </c>
      <c r="E24" s="5">
        <f t="shared" ref="E24:G24" si="1">E10+SUM(E14:E23)</f>
        <v>105497957271</v>
      </c>
      <c r="F24" s="5">
        <f t="shared" si="1"/>
        <v>411765167750</v>
      </c>
      <c r="G24" s="5">
        <f t="shared" si="1"/>
        <v>142594784084</v>
      </c>
    </row>
    <row r="25" spans="1:10" ht="21" customHeight="1" x14ac:dyDescent="0.2">
      <c r="A25" s="2" t="s">
        <v>41</v>
      </c>
      <c r="B25" s="2"/>
      <c r="C25" s="2"/>
      <c r="D25" s="5"/>
      <c r="E25" s="5"/>
      <c r="F25" s="5">
        <v>0</v>
      </c>
      <c r="G25" s="5">
        <v>0</v>
      </c>
      <c r="J25" s="6"/>
    </row>
    <row r="26" spans="1:10" ht="21" customHeight="1" x14ac:dyDescent="0.2">
      <c r="A26" s="3" t="s">
        <v>42</v>
      </c>
      <c r="B26" s="3" t="s">
        <v>43</v>
      </c>
      <c r="C26" s="3"/>
      <c r="D26" s="4">
        <v>0</v>
      </c>
      <c r="E26" s="4">
        <v>0</v>
      </c>
      <c r="F26" s="4">
        <v>0</v>
      </c>
      <c r="G26" s="4">
        <v>0</v>
      </c>
    </row>
    <row r="27" spans="1:10" ht="21" customHeight="1" x14ac:dyDescent="0.2">
      <c r="A27" s="3" t="s">
        <v>44</v>
      </c>
      <c r="B27" s="3" t="s">
        <v>45</v>
      </c>
      <c r="C27" s="3"/>
      <c r="D27" s="4">
        <f>'[2]30.06.2016'!$D$22</f>
        <v>4562256898</v>
      </c>
      <c r="E27" s="4">
        <f>[1]K!$G$26</f>
        <v>231888482</v>
      </c>
      <c r="F27" s="4">
        <f>'[2]30.06.2016'!$C$22+'[2]30.06.2016'!$D$22</f>
        <v>5765231031</v>
      </c>
      <c r="G27" s="4">
        <f>[1]K!$H$26</f>
        <v>2232589701</v>
      </c>
    </row>
    <row r="28" spans="1:10" ht="21" customHeight="1" x14ac:dyDescent="0.2">
      <c r="A28" s="3" t="s">
        <v>46</v>
      </c>
      <c r="B28" s="3" t="s">
        <v>47</v>
      </c>
      <c r="C28" s="3"/>
      <c r="D28" s="4"/>
      <c r="E28" s="4"/>
      <c r="F28" s="4">
        <v>0</v>
      </c>
      <c r="G28" s="4">
        <v>0</v>
      </c>
    </row>
    <row r="29" spans="1:10" ht="21" customHeight="1" x14ac:dyDescent="0.2">
      <c r="A29" s="3" t="s">
        <v>48</v>
      </c>
      <c r="B29" s="3" t="s">
        <v>49</v>
      </c>
      <c r="C29" s="3"/>
      <c r="D29" s="4">
        <v>0</v>
      </c>
      <c r="E29" s="4">
        <v>0</v>
      </c>
      <c r="F29" s="4">
        <v>0</v>
      </c>
      <c r="G29" s="4">
        <v>0</v>
      </c>
    </row>
    <row r="30" spans="1:10" ht="21" customHeight="1" x14ac:dyDescent="0.2">
      <c r="A30" s="3" t="s">
        <v>50</v>
      </c>
      <c r="B30" s="3" t="s">
        <v>51</v>
      </c>
      <c r="C30" s="3"/>
      <c r="D30" s="4">
        <v>0</v>
      </c>
      <c r="E30" s="4">
        <v>0</v>
      </c>
      <c r="F30" s="4">
        <v>0</v>
      </c>
      <c r="G30" s="4">
        <v>0</v>
      </c>
    </row>
    <row r="31" spans="1:10" ht="21" customHeight="1" x14ac:dyDescent="0.2">
      <c r="A31" s="3" t="s">
        <v>52</v>
      </c>
      <c r="B31" s="3" t="s">
        <v>53</v>
      </c>
      <c r="C31" s="3"/>
      <c r="D31" s="4">
        <v>0</v>
      </c>
      <c r="E31" s="4">
        <v>0</v>
      </c>
      <c r="F31" s="4">
        <v>0</v>
      </c>
      <c r="G31" s="4">
        <v>0</v>
      </c>
    </row>
    <row r="32" spans="1:10" ht="21" customHeight="1" x14ac:dyDescent="0.2">
      <c r="A32" s="3" t="s">
        <v>54</v>
      </c>
      <c r="B32" s="3" t="s">
        <v>55</v>
      </c>
      <c r="C32" s="3"/>
      <c r="D32" s="4">
        <v>0</v>
      </c>
      <c r="E32" s="4">
        <v>0</v>
      </c>
      <c r="F32" s="4">
        <v>0</v>
      </c>
      <c r="G32" s="4">
        <v>0</v>
      </c>
    </row>
    <row r="33" spans="1:9" ht="21" customHeight="1" x14ac:dyDescent="0.2">
      <c r="A33" s="3" t="s">
        <v>56</v>
      </c>
      <c r="B33" s="3" t="s">
        <v>57</v>
      </c>
      <c r="C33" s="3"/>
      <c r="D33" s="4">
        <v>0</v>
      </c>
      <c r="E33" s="4">
        <v>0</v>
      </c>
      <c r="F33" s="4">
        <v>0</v>
      </c>
      <c r="G33" s="4">
        <v>0</v>
      </c>
      <c r="I33" s="6"/>
    </row>
    <row r="34" spans="1:9" ht="21" customHeight="1" x14ac:dyDescent="0.2">
      <c r="A34" s="3" t="s">
        <v>58</v>
      </c>
      <c r="B34" s="3" t="s">
        <v>59</v>
      </c>
      <c r="C34" s="3"/>
      <c r="D34" s="4">
        <v>697232499</v>
      </c>
      <c r="E34" s="4">
        <v>504210594</v>
      </c>
      <c r="F34" s="4">
        <v>1197631340</v>
      </c>
      <c r="G34" s="4">
        <v>987483843</v>
      </c>
    </row>
    <row r="35" spans="1:9" ht="21" customHeight="1" x14ac:dyDescent="0.2">
      <c r="A35" s="3" t="s">
        <v>60</v>
      </c>
      <c r="B35" s="3" t="s">
        <v>61</v>
      </c>
      <c r="C35" s="3"/>
      <c r="D35" s="4">
        <v>1269099497</v>
      </c>
      <c r="E35" s="4">
        <v>281946462</v>
      </c>
      <c r="F35" s="4">
        <v>1459897157</v>
      </c>
      <c r="G35" s="4">
        <v>368398026</v>
      </c>
    </row>
    <row r="36" spans="1:9" ht="21" customHeight="1" x14ac:dyDescent="0.2">
      <c r="A36" s="3" t="s">
        <v>62</v>
      </c>
      <c r="B36" s="3" t="s">
        <v>63</v>
      </c>
      <c r="C36" s="3"/>
      <c r="D36" s="4"/>
      <c r="E36" s="4"/>
      <c r="F36" s="4">
        <v>0</v>
      </c>
      <c r="G36" s="4">
        <v>0</v>
      </c>
    </row>
    <row r="37" spans="1:9" ht="21" customHeight="1" x14ac:dyDescent="0.2">
      <c r="A37" s="3" t="s">
        <v>64</v>
      </c>
      <c r="B37" s="3" t="s">
        <v>65</v>
      </c>
      <c r="C37" s="3"/>
      <c r="D37" s="4">
        <v>250000000</v>
      </c>
      <c r="E37" s="4"/>
      <c r="F37" s="4">
        <v>3950000000</v>
      </c>
      <c r="G37" s="4">
        <v>0</v>
      </c>
      <c r="I37" s="6"/>
    </row>
    <row r="38" spans="1:9" ht="21" customHeight="1" x14ac:dyDescent="0.2">
      <c r="A38" s="3" t="s">
        <v>66</v>
      </c>
      <c r="B38" s="3" t="s">
        <v>67</v>
      </c>
      <c r="C38" s="3"/>
      <c r="D38" s="4"/>
      <c r="E38" s="4"/>
      <c r="F38" s="4">
        <v>0</v>
      </c>
      <c r="G38" s="4">
        <v>0</v>
      </c>
    </row>
    <row r="39" spans="1:9" ht="21" customHeight="1" x14ac:dyDescent="0.2">
      <c r="A39" s="3" t="s">
        <v>68</v>
      </c>
      <c r="B39" s="3" t="s">
        <v>69</v>
      </c>
      <c r="C39" s="3"/>
      <c r="D39" s="7">
        <f>1323598964+1500000</f>
        <v>1325098964</v>
      </c>
      <c r="E39" s="4">
        <v>564584545</v>
      </c>
      <c r="F39" s="4">
        <f>1856200058+1500000</f>
        <v>1857700058</v>
      </c>
      <c r="G39" s="4">
        <v>1141523999</v>
      </c>
    </row>
    <row r="40" spans="1:9" ht="21" customHeight="1" x14ac:dyDescent="0.2">
      <c r="A40" s="3" t="s">
        <v>70</v>
      </c>
      <c r="B40" s="3" t="s">
        <v>71</v>
      </c>
      <c r="C40" s="3"/>
      <c r="D40" s="4">
        <v>896703086</v>
      </c>
      <c r="E40" s="4">
        <v>1381148743</v>
      </c>
      <c r="F40" s="4">
        <v>2005052841</v>
      </c>
      <c r="G40" s="4">
        <v>328725425</v>
      </c>
    </row>
    <row r="41" spans="1:9" ht="21" customHeight="1" x14ac:dyDescent="0.2">
      <c r="A41" s="3" t="s">
        <v>72</v>
      </c>
      <c r="B41" s="3" t="s">
        <v>73</v>
      </c>
      <c r="C41" s="3"/>
      <c r="D41" s="4">
        <v>0</v>
      </c>
      <c r="E41" s="4">
        <v>0</v>
      </c>
      <c r="F41" s="4">
        <v>0</v>
      </c>
      <c r="G41" s="4">
        <v>0</v>
      </c>
    </row>
    <row r="42" spans="1:9" ht="21" customHeight="1" x14ac:dyDescent="0.2">
      <c r="A42" s="2" t="s">
        <v>74</v>
      </c>
      <c r="B42" s="2" t="s">
        <v>75</v>
      </c>
      <c r="C42" s="2"/>
      <c r="D42" s="5">
        <f>SUM(D27:D40)</f>
        <v>9000390944</v>
      </c>
      <c r="E42" s="5">
        <f>SUM(E27:E40)</f>
        <v>2963778826</v>
      </c>
      <c r="F42" s="5">
        <f t="shared" ref="F42:G42" si="2">SUM(F27:F40)</f>
        <v>16235512427</v>
      </c>
      <c r="G42" s="5">
        <f t="shared" si="2"/>
        <v>5058720994</v>
      </c>
    </row>
    <row r="43" spans="1:9" ht="21" customHeight="1" x14ac:dyDescent="0.2">
      <c r="A43" s="2" t="s">
        <v>76</v>
      </c>
      <c r="B43" s="2"/>
      <c r="C43" s="2"/>
      <c r="D43" s="5">
        <v>0</v>
      </c>
      <c r="E43" s="5">
        <v>0</v>
      </c>
      <c r="F43" s="5">
        <v>0</v>
      </c>
      <c r="G43" s="5">
        <v>0</v>
      </c>
    </row>
    <row r="44" spans="1:9" ht="21" customHeight="1" x14ac:dyDescent="0.2">
      <c r="A44" s="3" t="s">
        <v>77</v>
      </c>
      <c r="B44" s="3" t="s">
        <v>78</v>
      </c>
      <c r="C44" s="3"/>
      <c r="D44" s="4">
        <v>0</v>
      </c>
      <c r="E44" s="4">
        <v>0</v>
      </c>
      <c r="F44" s="4">
        <v>0</v>
      </c>
      <c r="G44" s="4">
        <v>0</v>
      </c>
    </row>
    <row r="45" spans="1:9" ht="21" customHeight="1" x14ac:dyDescent="0.2">
      <c r="A45" s="3" t="s">
        <v>79</v>
      </c>
      <c r="B45" s="3" t="s">
        <v>80</v>
      </c>
      <c r="C45" s="3"/>
      <c r="D45" s="4">
        <f>'[2]30.06.2016'!$D$9+'[2]30.06.2016'!$D$16+'[2]30.06.2016'!$D$18</f>
        <v>14586324065</v>
      </c>
      <c r="E45" s="4">
        <f>[1]K!$G$11+[1]K!$G$20+[1]K!$G$21</f>
        <v>9327834718</v>
      </c>
      <c r="F45" s="4">
        <f>'[2]30.06.2016'!$C$9+'[2]30.06.2016'!$D$9+'[2]30.06.2016'!$C$16+'[2]30.06.2016'!$D$16+'[2]30.06.2016'!$C$18+'[2]30.06.2016'!$D$18</f>
        <v>21970784487</v>
      </c>
      <c r="G45" s="4">
        <f>[1]K!$H$11+[1]K!$H$20+[1]K!$H$21</f>
        <v>20493640998</v>
      </c>
    </row>
    <row r="46" spans="1:9" ht="21" customHeight="1" x14ac:dyDescent="0.2">
      <c r="A46" s="3" t="s">
        <v>81</v>
      </c>
      <c r="B46" s="3" t="s">
        <v>82</v>
      </c>
      <c r="C46" s="3"/>
      <c r="D46" s="4">
        <v>0</v>
      </c>
      <c r="E46" s="4">
        <v>0</v>
      </c>
      <c r="F46" s="4">
        <v>0</v>
      </c>
      <c r="G46" s="4">
        <v>0</v>
      </c>
    </row>
    <row r="47" spans="1:9" ht="21" customHeight="1" x14ac:dyDescent="0.2">
      <c r="A47" s="3" t="s">
        <v>83</v>
      </c>
      <c r="B47" s="3" t="s">
        <v>84</v>
      </c>
      <c r="C47" s="3"/>
      <c r="D47" s="4">
        <v>0</v>
      </c>
      <c r="E47" s="4">
        <v>0</v>
      </c>
      <c r="F47" s="4">
        <v>0</v>
      </c>
      <c r="G47" s="4">
        <v>0</v>
      </c>
    </row>
    <row r="48" spans="1:9" ht="21" customHeight="1" x14ac:dyDescent="0.2">
      <c r="A48" s="2" t="s">
        <v>85</v>
      </c>
      <c r="B48" s="2" t="s">
        <v>86</v>
      </c>
      <c r="C48" s="2"/>
      <c r="D48" s="5">
        <v>0</v>
      </c>
      <c r="E48" s="5">
        <v>0</v>
      </c>
      <c r="F48" s="5">
        <v>0</v>
      </c>
      <c r="G48" s="5">
        <v>0</v>
      </c>
    </row>
    <row r="49" spans="1:7" ht="21" customHeight="1" x14ac:dyDescent="0.2">
      <c r="A49" s="2" t="s">
        <v>87</v>
      </c>
      <c r="B49" s="2"/>
      <c r="C49" s="2"/>
      <c r="D49" s="5">
        <v>0</v>
      </c>
      <c r="E49" s="5">
        <v>0</v>
      </c>
      <c r="F49" s="5">
        <v>0</v>
      </c>
      <c r="G49" s="5">
        <v>0</v>
      </c>
    </row>
    <row r="50" spans="1:7" ht="21" customHeight="1" x14ac:dyDescent="0.2">
      <c r="A50" s="3" t="s">
        <v>88</v>
      </c>
      <c r="B50" s="3" t="s">
        <v>89</v>
      </c>
      <c r="C50" s="3"/>
      <c r="D50" s="4">
        <v>0</v>
      </c>
      <c r="E50" s="4">
        <v>0</v>
      </c>
      <c r="F50" s="4">
        <v>0</v>
      </c>
      <c r="G50" s="4">
        <v>0</v>
      </c>
    </row>
    <row r="51" spans="1:7" ht="21" customHeight="1" x14ac:dyDescent="0.2">
      <c r="A51" s="3" t="s">
        <v>90</v>
      </c>
      <c r="B51" s="3" t="s">
        <v>91</v>
      </c>
      <c r="C51" s="3"/>
      <c r="D51" s="4">
        <v>0</v>
      </c>
      <c r="E51" s="4">
        <v>0</v>
      </c>
      <c r="F51" s="4">
        <v>0</v>
      </c>
      <c r="G51" s="4">
        <v>0</v>
      </c>
    </row>
    <row r="52" spans="1:7" ht="21" customHeight="1" x14ac:dyDescent="0.2">
      <c r="A52" s="3" t="s">
        <v>92</v>
      </c>
      <c r="B52" s="3" t="s">
        <v>93</v>
      </c>
      <c r="C52" s="3"/>
      <c r="D52" s="4">
        <v>0</v>
      </c>
      <c r="E52" s="4">
        <v>0</v>
      </c>
      <c r="F52" s="4">
        <v>0</v>
      </c>
      <c r="G52" s="4">
        <v>0</v>
      </c>
    </row>
    <row r="53" spans="1:7" ht="21" customHeight="1" x14ac:dyDescent="0.2">
      <c r="A53" s="3" t="s">
        <v>94</v>
      </c>
      <c r="B53" s="3" t="s">
        <v>95</v>
      </c>
      <c r="C53" s="3"/>
      <c r="D53" s="4">
        <v>0</v>
      </c>
      <c r="E53" s="4">
        <v>0</v>
      </c>
      <c r="F53" s="4">
        <v>0</v>
      </c>
      <c r="G53" s="4">
        <v>0</v>
      </c>
    </row>
    <row r="54" spans="1:7" ht="21" customHeight="1" x14ac:dyDescent="0.2">
      <c r="A54" s="2" t="s">
        <v>96</v>
      </c>
      <c r="B54" s="2" t="s">
        <v>97</v>
      </c>
      <c r="C54" s="2"/>
      <c r="D54" s="5">
        <v>0</v>
      </c>
      <c r="E54" s="5">
        <v>0</v>
      </c>
      <c r="F54" s="5">
        <v>0</v>
      </c>
      <c r="G54" s="5">
        <v>0</v>
      </c>
    </row>
    <row r="55" spans="1:7" ht="21" customHeight="1" x14ac:dyDescent="0.2">
      <c r="A55" s="3" t="s">
        <v>98</v>
      </c>
      <c r="B55" s="3" t="s">
        <v>99</v>
      </c>
      <c r="C55" s="3"/>
      <c r="D55" s="4">
        <v>0</v>
      </c>
      <c r="E55" s="4">
        <v>0</v>
      </c>
      <c r="F55" s="4">
        <v>0</v>
      </c>
      <c r="G55" s="4">
        <v>0</v>
      </c>
    </row>
    <row r="56" spans="1:7" ht="21" customHeight="1" x14ac:dyDescent="0.2">
      <c r="A56" s="3" t="s">
        <v>100</v>
      </c>
      <c r="B56" s="3" t="s">
        <v>101</v>
      </c>
      <c r="C56" s="3"/>
      <c r="D56" s="4">
        <f>'[2]30.06.2016'!$D$26</f>
        <v>27436276923</v>
      </c>
      <c r="E56" s="4">
        <f>[1]K!$G$30</f>
        <v>11874574616</v>
      </c>
      <c r="F56" s="4">
        <f>'[2]30.06.2016'!$C$26+'[2]30.06.2016'!$D$26</f>
        <v>38613662311</v>
      </c>
      <c r="G56" s="4">
        <f>[1]K!$H$30</f>
        <v>29084695699</v>
      </c>
    </row>
    <row r="57" spans="1:7" ht="21" customHeight="1" x14ac:dyDescent="0.2">
      <c r="A57" s="2" t="s">
        <v>102</v>
      </c>
      <c r="B57" s="2" t="s">
        <v>103</v>
      </c>
      <c r="C57" s="2"/>
      <c r="D57" s="5">
        <f>D24+D45-D42-D56</f>
        <v>52890580897</v>
      </c>
      <c r="E57" s="5">
        <f>E24+E45-E42-E56</f>
        <v>99987438547</v>
      </c>
      <c r="F57" s="5">
        <f t="shared" ref="F57:G57" si="3">F24+F45-F42-F56</f>
        <v>378886777499</v>
      </c>
      <c r="G57" s="5">
        <f t="shared" si="3"/>
        <v>128945008389</v>
      </c>
    </row>
    <row r="58" spans="1:7" ht="21" customHeight="1" x14ac:dyDescent="0.2">
      <c r="A58" s="2" t="s">
        <v>104</v>
      </c>
      <c r="B58" s="2"/>
      <c r="C58" s="2"/>
      <c r="D58" s="5">
        <v>0</v>
      </c>
      <c r="E58" s="5">
        <v>0</v>
      </c>
      <c r="F58" s="5">
        <v>0</v>
      </c>
      <c r="G58" s="5">
        <v>0</v>
      </c>
    </row>
    <row r="59" spans="1:7" ht="21" customHeight="1" x14ac:dyDescent="0.2">
      <c r="A59" s="3" t="s">
        <v>105</v>
      </c>
      <c r="B59" s="3" t="s">
        <v>106</v>
      </c>
      <c r="C59" s="3"/>
      <c r="D59" s="4">
        <v>0</v>
      </c>
      <c r="E59" s="4">
        <v>0</v>
      </c>
      <c r="F59" s="4">
        <v>0</v>
      </c>
      <c r="G59" s="4">
        <v>0</v>
      </c>
    </row>
    <row r="60" spans="1:7" ht="21" customHeight="1" x14ac:dyDescent="0.2">
      <c r="A60" s="3" t="s">
        <v>107</v>
      </c>
      <c r="B60" s="3" t="s">
        <v>108</v>
      </c>
      <c r="C60" s="3"/>
      <c r="D60" s="4">
        <v>0</v>
      </c>
      <c r="E60" s="4">
        <v>0</v>
      </c>
      <c r="F60" s="4">
        <v>0</v>
      </c>
      <c r="G60" s="4">
        <v>0</v>
      </c>
    </row>
    <row r="61" spans="1:7" ht="21" customHeight="1" x14ac:dyDescent="0.2">
      <c r="A61" s="2" t="s">
        <v>109</v>
      </c>
      <c r="B61" s="2" t="s">
        <v>110</v>
      </c>
      <c r="C61" s="2"/>
      <c r="D61" s="5">
        <v>0</v>
      </c>
      <c r="E61" s="5">
        <v>0</v>
      </c>
      <c r="F61" s="5">
        <v>0</v>
      </c>
      <c r="G61" s="5">
        <v>0</v>
      </c>
    </row>
    <row r="62" spans="1:7" ht="21" customHeight="1" x14ac:dyDescent="0.2">
      <c r="A62" s="2" t="s">
        <v>111</v>
      </c>
      <c r="B62" s="2" t="s">
        <v>112</v>
      </c>
      <c r="C62" s="2"/>
      <c r="D62" s="5">
        <f>D57</f>
        <v>52890580897</v>
      </c>
      <c r="E62" s="5">
        <f>E57</f>
        <v>99987438547</v>
      </c>
      <c r="F62" s="5">
        <f t="shared" ref="F62:G62" si="4">F57</f>
        <v>378886777499</v>
      </c>
      <c r="G62" s="5">
        <f t="shared" si="4"/>
        <v>128945008389</v>
      </c>
    </row>
    <row r="63" spans="1:7" ht="21" customHeight="1" x14ac:dyDescent="0.2">
      <c r="A63" s="3" t="s">
        <v>113</v>
      </c>
      <c r="B63" s="3" t="s">
        <v>114</v>
      </c>
      <c r="C63" s="3"/>
      <c r="D63" s="4">
        <v>0</v>
      </c>
      <c r="E63" s="4">
        <v>0</v>
      </c>
      <c r="F63" s="4">
        <v>0</v>
      </c>
      <c r="G63" s="4">
        <v>0</v>
      </c>
    </row>
    <row r="64" spans="1:7" ht="21" customHeight="1" x14ac:dyDescent="0.2">
      <c r="A64" s="3" t="s">
        <v>115</v>
      </c>
      <c r="B64" s="3" t="s">
        <v>116</v>
      </c>
      <c r="C64" s="3"/>
      <c r="D64" s="4">
        <v>0</v>
      </c>
      <c r="E64" s="4">
        <v>0</v>
      </c>
      <c r="F64" s="4">
        <v>0</v>
      </c>
      <c r="G64" s="4">
        <v>0</v>
      </c>
    </row>
    <row r="65" spans="1:7" ht="21" customHeight="1" x14ac:dyDescent="0.2">
      <c r="A65" s="3" t="s">
        <v>117</v>
      </c>
      <c r="B65" s="3" t="s">
        <v>118</v>
      </c>
      <c r="C65" s="3"/>
      <c r="D65" s="4">
        <f>D66+D67</f>
        <v>10578116179.400002</v>
      </c>
      <c r="E65" s="4">
        <f>E66+E67</f>
        <v>20400698098</v>
      </c>
      <c r="F65" s="4">
        <f t="shared" ref="F65:G65" si="5">F66+F67</f>
        <v>75777355499.800003</v>
      </c>
      <c r="G65" s="4">
        <f t="shared" si="5"/>
        <v>28035037853.900002</v>
      </c>
    </row>
    <row r="66" spans="1:7" ht="21" customHeight="1" x14ac:dyDescent="0.2">
      <c r="A66" s="3" t="s">
        <v>119</v>
      </c>
      <c r="B66" s="3" t="s">
        <v>120</v>
      </c>
      <c r="C66" s="3"/>
      <c r="D66" s="4">
        <f>'[2]30.06.2016'!$D$37</f>
        <v>10578116179.400002</v>
      </c>
      <c r="E66" s="4">
        <f>[1]K!$G$39</f>
        <v>20400698098</v>
      </c>
      <c r="F66" s="4">
        <f>'[2]30.06.2016'!$D$39</f>
        <v>75777355499.800003</v>
      </c>
      <c r="G66" s="4">
        <f>[1]K!$H$39</f>
        <v>28035037853.900002</v>
      </c>
    </row>
    <row r="67" spans="1:7" ht="21" customHeight="1" x14ac:dyDescent="0.2">
      <c r="A67" s="3" t="s">
        <v>121</v>
      </c>
      <c r="B67" s="3" t="s">
        <v>122</v>
      </c>
      <c r="C67" s="3"/>
      <c r="D67" s="4">
        <v>0</v>
      </c>
      <c r="E67" s="4">
        <v>0</v>
      </c>
      <c r="F67" s="4">
        <v>0</v>
      </c>
      <c r="G67" s="4">
        <v>0</v>
      </c>
    </row>
    <row r="68" spans="1:7" ht="21" customHeight="1" x14ac:dyDescent="0.2">
      <c r="A68" s="2" t="s">
        <v>123</v>
      </c>
      <c r="B68" s="2" t="s">
        <v>124</v>
      </c>
      <c r="C68" s="2"/>
      <c r="D68" s="5">
        <f>D62-D65</f>
        <v>42312464717.599998</v>
      </c>
      <c r="E68" s="5">
        <f>E62-E65</f>
        <v>79586740449</v>
      </c>
      <c r="F68" s="5">
        <f t="shared" ref="F68:G68" si="6">F62-F65</f>
        <v>303109421999.20001</v>
      </c>
      <c r="G68" s="5">
        <f t="shared" si="6"/>
        <v>100909970535.10001</v>
      </c>
    </row>
    <row r="69" spans="1:7" ht="21" customHeight="1" x14ac:dyDescent="0.2">
      <c r="A69" s="3" t="s">
        <v>125</v>
      </c>
      <c r="B69" s="3" t="s">
        <v>126</v>
      </c>
      <c r="C69" s="3"/>
      <c r="D69" s="4">
        <v>0</v>
      </c>
      <c r="E69" s="4">
        <v>0</v>
      </c>
      <c r="F69" s="4">
        <v>0</v>
      </c>
      <c r="G69" s="4">
        <v>0</v>
      </c>
    </row>
    <row r="70" spans="1:7" ht="21" customHeight="1" x14ac:dyDescent="0.2">
      <c r="A70" s="3" t="s">
        <v>127</v>
      </c>
      <c r="B70" s="3" t="s">
        <v>128</v>
      </c>
      <c r="C70" s="3"/>
      <c r="D70" s="4">
        <v>0</v>
      </c>
      <c r="E70" s="4">
        <v>0</v>
      </c>
      <c r="F70" s="4">
        <v>0</v>
      </c>
      <c r="G70" s="4">
        <v>0</v>
      </c>
    </row>
    <row r="71" spans="1:7" ht="21" customHeight="1" x14ac:dyDescent="0.2">
      <c r="A71" s="3" t="s">
        <v>129</v>
      </c>
      <c r="B71" s="3" t="s">
        <v>130</v>
      </c>
      <c r="C71" s="3"/>
      <c r="D71" s="4">
        <v>0</v>
      </c>
      <c r="E71" s="4">
        <v>0</v>
      </c>
      <c r="F71" s="4">
        <v>0</v>
      </c>
      <c r="G71" s="4">
        <v>0</v>
      </c>
    </row>
    <row r="72" spans="1:7" ht="21" customHeight="1" x14ac:dyDescent="0.2">
      <c r="A72" s="3" t="s">
        <v>131</v>
      </c>
      <c r="B72" s="3" t="s">
        <v>132</v>
      </c>
      <c r="C72" s="3"/>
      <c r="D72" s="4">
        <v>0</v>
      </c>
      <c r="E72" s="4">
        <v>0</v>
      </c>
      <c r="F72" s="4">
        <v>0</v>
      </c>
      <c r="G72" s="4">
        <v>0</v>
      </c>
    </row>
    <row r="73" spans="1:7" ht="21" customHeight="1" x14ac:dyDescent="0.2">
      <c r="A73" s="3" t="s">
        <v>133</v>
      </c>
      <c r="B73" s="3" t="s">
        <v>134</v>
      </c>
      <c r="C73" s="3"/>
      <c r="D73" s="4">
        <v>0</v>
      </c>
      <c r="E73" s="4">
        <v>0</v>
      </c>
      <c r="F73" s="4">
        <v>0</v>
      </c>
      <c r="G73" s="4">
        <v>0</v>
      </c>
    </row>
    <row r="74" spans="1:7" ht="21" customHeight="1" x14ac:dyDescent="0.2">
      <c r="A74" s="3" t="s">
        <v>135</v>
      </c>
      <c r="B74" s="3" t="s">
        <v>136</v>
      </c>
      <c r="C74" s="3"/>
      <c r="D74" s="4">
        <v>0</v>
      </c>
      <c r="E74" s="4">
        <v>0</v>
      </c>
      <c r="F74" s="4">
        <v>0</v>
      </c>
      <c r="G74" s="4">
        <v>0</v>
      </c>
    </row>
    <row r="75" spans="1:7" ht="21" customHeight="1" x14ac:dyDescent="0.2">
      <c r="A75" s="3" t="s">
        <v>137</v>
      </c>
      <c r="B75" s="3" t="s">
        <v>138</v>
      </c>
      <c r="C75" s="3"/>
      <c r="D75" s="4">
        <v>0</v>
      </c>
      <c r="E75" s="4">
        <v>0</v>
      </c>
      <c r="F75" s="4">
        <v>0</v>
      </c>
      <c r="G75" s="4">
        <v>0</v>
      </c>
    </row>
    <row r="76" spans="1:7" ht="21" customHeight="1" x14ac:dyDescent="0.2">
      <c r="A76" s="3" t="s">
        <v>139</v>
      </c>
      <c r="B76" s="3" t="s">
        <v>140</v>
      </c>
      <c r="C76" s="3"/>
      <c r="D76" s="4">
        <v>0</v>
      </c>
      <c r="E76" s="4">
        <v>0</v>
      </c>
      <c r="F76" s="4">
        <v>0</v>
      </c>
      <c r="G76" s="4">
        <v>0</v>
      </c>
    </row>
    <row r="77" spans="1:7" ht="21" customHeight="1" x14ac:dyDescent="0.2">
      <c r="A77" s="3" t="s">
        <v>141</v>
      </c>
      <c r="B77" s="3" t="s">
        <v>142</v>
      </c>
      <c r="C77" s="3"/>
      <c r="D77" s="4">
        <v>0</v>
      </c>
      <c r="E77" s="4">
        <v>0</v>
      </c>
      <c r="F77" s="4">
        <v>0</v>
      </c>
      <c r="G77" s="4">
        <v>0</v>
      </c>
    </row>
    <row r="78" spans="1:7" ht="21" customHeight="1" x14ac:dyDescent="0.2">
      <c r="A78" s="3" t="s">
        <v>143</v>
      </c>
      <c r="B78" s="3" t="s">
        <v>144</v>
      </c>
      <c r="C78" s="3"/>
      <c r="D78" s="4">
        <v>0</v>
      </c>
      <c r="E78" s="4">
        <v>0</v>
      </c>
      <c r="F78" s="4">
        <v>0</v>
      </c>
      <c r="G78" s="4">
        <v>0</v>
      </c>
    </row>
    <row r="79" spans="1:7" ht="21" customHeight="1" x14ac:dyDescent="0.2">
      <c r="A79" s="3" t="s">
        <v>145</v>
      </c>
      <c r="B79" s="3" t="s">
        <v>146</v>
      </c>
      <c r="C79" s="3"/>
      <c r="D79" s="4">
        <v>0</v>
      </c>
      <c r="E79" s="4">
        <v>0</v>
      </c>
      <c r="F79" s="4">
        <v>0</v>
      </c>
      <c r="G79" s="4">
        <v>0</v>
      </c>
    </row>
    <row r="80" spans="1:7" ht="21" customHeight="1" x14ac:dyDescent="0.2">
      <c r="A80" s="3" t="s">
        <v>147</v>
      </c>
      <c r="B80" s="3" t="s">
        <v>148</v>
      </c>
      <c r="C80" s="3"/>
      <c r="D80" s="4">
        <v>0</v>
      </c>
      <c r="E80" s="4">
        <v>0</v>
      </c>
      <c r="F80" s="4">
        <v>0</v>
      </c>
      <c r="G80" s="4">
        <v>0</v>
      </c>
    </row>
    <row r="81" spans="1:7" ht="21" customHeight="1" x14ac:dyDescent="0.2">
      <c r="A81" s="3" t="s">
        <v>149</v>
      </c>
      <c r="B81" s="3" t="s">
        <v>150</v>
      </c>
      <c r="C81" s="3"/>
      <c r="D81" s="4">
        <v>0</v>
      </c>
      <c r="E81" s="4">
        <v>0</v>
      </c>
      <c r="F81" s="4">
        <v>0</v>
      </c>
      <c r="G81" s="4">
        <v>0</v>
      </c>
    </row>
    <row r="82" spans="1:7" ht="21" customHeight="1" x14ac:dyDescent="0.2">
      <c r="A82" s="3" t="s">
        <v>151</v>
      </c>
      <c r="B82" s="3" t="s">
        <v>152</v>
      </c>
      <c r="C82" s="3"/>
      <c r="D82" s="4">
        <v>0</v>
      </c>
      <c r="E82" s="4">
        <v>0</v>
      </c>
      <c r="F82" s="4">
        <v>0</v>
      </c>
      <c r="G82" s="4">
        <v>0</v>
      </c>
    </row>
    <row r="83" spans="1:7" ht="21" customHeight="1" x14ac:dyDescent="0.2">
      <c r="A83" s="3" t="s">
        <v>153</v>
      </c>
      <c r="B83" s="3" t="s">
        <v>154</v>
      </c>
      <c r="C83" s="3"/>
      <c r="D83" s="4">
        <v>0</v>
      </c>
      <c r="E83" s="4">
        <v>0</v>
      </c>
      <c r="F83" s="4">
        <v>0</v>
      </c>
      <c r="G83" s="4">
        <v>0</v>
      </c>
    </row>
    <row r="84" spans="1:7" ht="21" customHeight="1" x14ac:dyDescent="0.2">
      <c r="A84" s="3" t="s">
        <v>155</v>
      </c>
      <c r="B84" s="3" t="s">
        <v>156</v>
      </c>
      <c r="C84" s="3"/>
      <c r="D84" s="4">
        <v>0</v>
      </c>
      <c r="E84" s="4">
        <v>0</v>
      </c>
      <c r="F84" s="4">
        <v>0</v>
      </c>
      <c r="G84" s="4">
        <v>0</v>
      </c>
    </row>
    <row r="85" spans="1:7" ht="21" customHeight="1" x14ac:dyDescent="0.2">
      <c r="A85" s="3" t="s">
        <v>157</v>
      </c>
      <c r="B85" s="3" t="s">
        <v>158</v>
      </c>
      <c r="C85" s="3"/>
      <c r="D85" s="4">
        <v>0</v>
      </c>
      <c r="E85" s="4">
        <v>0</v>
      </c>
      <c r="F85" s="4">
        <v>0</v>
      </c>
      <c r="G85" s="4">
        <v>0</v>
      </c>
    </row>
    <row r="105" spans="4:4" x14ac:dyDescent="0.2">
      <c r="D105" s="6"/>
    </row>
    <row r="106" spans="4:4" x14ac:dyDescent="0.2">
      <c r="D106" s="6"/>
    </row>
  </sheetData>
  <mergeCells count="5">
    <mergeCell ref="A1:B1"/>
    <mergeCell ref="A2:B2"/>
    <mergeCell ref="A3:B3"/>
    <mergeCell ref="E4:F4"/>
    <mergeCell ref="A5:F5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CK - BÁO CÁO THU NHẬP TOÀN DIỆN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 Local</cp:lastModifiedBy>
  <dcterms:created xsi:type="dcterms:W3CDTF">2016-04-19T11:25:19Z</dcterms:created>
  <dcterms:modified xsi:type="dcterms:W3CDTF">2016-07-15T04:19:40Z</dcterms:modified>
</cp:coreProperties>
</file>